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0" yWindow="-135" windowWidth="15945" windowHeight="12660" tabRatio="504" firstSheet="1" activeTab="1"/>
  </bookViews>
  <sheets>
    <sheet name="ID" sheetId="10" state="hidden" r:id="rId1"/>
    <sheet name="Planfin_ก.ค.62" sheetId="94" r:id="rId2"/>
    <sheet name="EBITDA" sheetId="95" r:id="rId3"/>
    <sheet name="นำเสนอ" sheetId="97" r:id="rId4"/>
    <sheet name="Sheet1" sheetId="98" r:id="rId5"/>
    <sheet name="Data" sheetId="103" r:id="rId6"/>
  </sheets>
  <definedNames>
    <definedName name="_xlnm._FilterDatabase" localSheetId="5" hidden="1">Data!$A$1:$V$475</definedName>
    <definedName name="_xlnm._FilterDatabase" localSheetId="0" hidden="1">ID!$A$1:$I$918</definedName>
    <definedName name="_xlnm.Print_Area" localSheetId="2">EBITDA!$G$1:$M$22</definedName>
    <definedName name="_xlnm.Print_Area" localSheetId="3">นำเสนอ!$H$1:$L$20</definedName>
    <definedName name="_xlnm.Print_Titles" localSheetId="1">Planfin_ก.ค.62!$A:$B</definedName>
  </definedNames>
  <calcPr calcId="144525"/>
</workbook>
</file>

<file path=xl/calcChain.xml><?xml version="1.0" encoding="utf-8"?>
<calcChain xmlns="http://schemas.openxmlformats.org/spreadsheetml/2006/main">
  <c r="DM6" i="94" l="1"/>
  <c r="DN6" i="94"/>
  <c r="DM7" i="94"/>
  <c r="DN7" i="94"/>
  <c r="DM8" i="94"/>
  <c r="DN8" i="94"/>
  <c r="DM9" i="94"/>
  <c r="DN9" i="94"/>
  <c r="DM10" i="94"/>
  <c r="DN10" i="94"/>
  <c r="DM11" i="94"/>
  <c r="DN11" i="94"/>
  <c r="DM12" i="94"/>
  <c r="DN12" i="94"/>
  <c r="DM13" i="94"/>
  <c r="DN13" i="94"/>
  <c r="DM14" i="94"/>
  <c r="DN14" i="94"/>
  <c r="DM15" i="94"/>
  <c r="DN15" i="94"/>
  <c r="DM16" i="94"/>
  <c r="DN16" i="94"/>
  <c r="AS34" i="94" l="1"/>
  <c r="F17" i="94" l="1"/>
  <c r="T41" i="94" l="1"/>
  <c r="DK18" i="94" l="1"/>
  <c r="DO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O15" i="94"/>
  <c r="DE35" i="94"/>
  <c r="I21" i="95" s="1"/>
  <c r="DE34" i="94"/>
  <c r="H21" i="95" s="1"/>
  <c r="DF34" i="94"/>
  <c r="C19" i="97" s="1"/>
  <c r="DG34" i="94"/>
  <c r="D19" i="97" s="1"/>
  <c r="DH34" i="94"/>
  <c r="E19" i="97" s="1"/>
  <c r="DD34" i="94"/>
  <c r="BO35" i="94"/>
  <c r="I15" i="95" s="1"/>
  <c r="BN35" i="94"/>
  <c r="BO34" i="94"/>
  <c r="H15" i="95" s="1"/>
  <c r="BP34" i="94"/>
  <c r="C13" i="97" s="1"/>
  <c r="BQ34" i="94"/>
  <c r="D13" i="97" s="1"/>
  <c r="BR34" i="94"/>
  <c r="E13" i="97" s="1"/>
  <c r="BN34" i="94"/>
  <c r="AT35" i="94"/>
  <c r="I12" i="95" s="1"/>
  <c r="AS35" i="94"/>
  <c r="AW34" i="94"/>
  <c r="E10" i="97" s="1"/>
  <c r="AU34" i="94"/>
  <c r="C10" i="97" s="1"/>
  <c r="AV34" i="94"/>
  <c r="D10" i="97" s="1"/>
  <c r="AT34" i="94"/>
  <c r="H12" i="95" s="1"/>
  <c r="AM34" i="94"/>
  <c r="H11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9" i="95" s="1"/>
  <c r="CQ34" i="94"/>
  <c r="H19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7" i="95" s="1"/>
  <c r="CC34" i="94"/>
  <c r="H17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6" i="95" s="1"/>
  <c r="BV34" i="94"/>
  <c r="H16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4" i="95" s="1"/>
  <c r="BH34" i="94"/>
  <c r="H14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1" i="95" s="1"/>
  <c r="AL35" i="94"/>
  <c r="AL34" i="94"/>
  <c r="AL33" i="94"/>
  <c r="AF34" i="94"/>
  <c r="H10" i="95" s="1"/>
  <c r="AE35" i="94"/>
  <c r="AE34" i="94"/>
  <c r="AE33" i="94"/>
  <c r="AB35" i="94"/>
  <c r="K7" i="97" s="1"/>
  <c r="AA35" i="94"/>
  <c r="J7" i="97" s="1"/>
  <c r="Z35" i="94"/>
  <c r="I7" i="97" s="1"/>
  <c r="Y35" i="94"/>
  <c r="I9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8" i="95" s="1"/>
  <c r="X34" i="94"/>
  <c r="Q34" i="94"/>
  <c r="DN32" i="94"/>
  <c r="DM32" i="94"/>
  <c r="H9" i="95" l="1"/>
  <c r="B9" i="95"/>
  <c r="BE35" i="94"/>
  <c r="L11" i="97" s="1"/>
  <c r="AB36" i="94"/>
  <c r="AO36" i="94"/>
  <c r="AC34" i="94"/>
  <c r="F7" i="97" s="1"/>
  <c r="DO32" i="94"/>
  <c r="DP32" i="94" s="1"/>
  <c r="DQ32" i="94" s="1"/>
  <c r="C35" i="94"/>
  <c r="DJ34" i="94" l="1"/>
  <c r="DC34" i="94"/>
  <c r="DA34" i="94"/>
  <c r="E18" i="97" s="1"/>
  <c r="CZ34" i="94"/>
  <c r="D18" i="97" s="1"/>
  <c r="CY34" i="94"/>
  <c r="C18" i="97" s="1"/>
  <c r="CX34" i="94"/>
  <c r="H20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8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3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7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20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8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3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10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7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6" i="95" s="1"/>
  <c r="E35" i="94"/>
  <c r="I4" i="97" s="1"/>
  <c r="F35" i="94"/>
  <c r="J4" i="97" s="1"/>
  <c r="G35" i="94"/>
  <c r="K4" i="97" s="1"/>
  <c r="B6" i="95" l="1"/>
  <c r="H6" i="95"/>
  <c r="R36" i="94"/>
  <c r="I8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F42" i="94" l="1"/>
  <c r="DJ17" i="94" l="1"/>
  <c r="DJ42" i="94" s="1"/>
  <c r="DG17" i="94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L17" i="94"/>
  <c r="AK17" i="94"/>
  <c r="AK42" i="94" s="1"/>
  <c r="AH17" i="94"/>
  <c r="AG17" i="94"/>
  <c r="AF17" i="94"/>
  <c r="AE17" i="94"/>
  <c r="AD17" i="94"/>
  <c r="AD42" i="94" s="1"/>
  <c r="AA17" i="94"/>
  <c r="Z17" i="94"/>
  <c r="Y17" i="94"/>
  <c r="X17" i="94"/>
  <c r="W42" i="94"/>
  <c r="T42" i="94"/>
  <c r="S42" i="94"/>
  <c r="R42" i="94"/>
  <c r="Q42" i="94"/>
  <c r="P17" i="94"/>
  <c r="P42" i="94" s="1"/>
  <c r="M17" i="94"/>
  <c r="L17" i="94"/>
  <c r="L42" i="94" s="1"/>
  <c r="K17" i="94"/>
  <c r="K42" i="94" s="1"/>
  <c r="J17" i="94"/>
  <c r="J42" i="94" s="1"/>
  <c r="D17" i="94"/>
  <c r="C36" i="94"/>
  <c r="N17" i="94" l="1"/>
  <c r="M42" i="94"/>
  <c r="DH17" i="94"/>
  <c r="CT17" i="94"/>
  <c r="CF17" i="94"/>
  <c r="BY17" i="94"/>
  <c r="BD17" i="94"/>
  <c r="AW17" i="94"/>
  <c r="AB17" i="94"/>
  <c r="AP17" i="94"/>
  <c r="BR17" i="94"/>
  <c r="DA17" i="94"/>
  <c r="G17" i="94"/>
  <c r="H17" i="94" s="1"/>
  <c r="AI17" i="94"/>
  <c r="BK17" i="94"/>
  <c r="CM17" i="94"/>
  <c r="C42" i="94"/>
  <c r="E42" i="94"/>
  <c r="D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20" i="95"/>
  <c r="J7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6" i="95"/>
  <c r="DN5" i="94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N31" i="94"/>
  <c r="DM31" i="94"/>
  <c r="DL31" i="94"/>
  <c r="DN30" i="94"/>
  <c r="DM30" i="94"/>
  <c r="DL30" i="94"/>
  <c r="DN29" i="94"/>
  <c r="DM29" i="94"/>
  <c r="DL29" i="94"/>
  <c r="DN28" i="94"/>
  <c r="DM28" i="94"/>
  <c r="DL28" i="94"/>
  <c r="DN27" i="94"/>
  <c r="DM27" i="94"/>
  <c r="DL27" i="94"/>
  <c r="DN26" i="94"/>
  <c r="DM26" i="94"/>
  <c r="DL26" i="94"/>
  <c r="DN25" i="94"/>
  <c r="DM25" i="94"/>
  <c r="DL25" i="94"/>
  <c r="DN24" i="94"/>
  <c r="DM24" i="94"/>
  <c r="DL24" i="94"/>
  <c r="DN23" i="94"/>
  <c r="DM23" i="94"/>
  <c r="DL23" i="94"/>
  <c r="DN22" i="94"/>
  <c r="DM22" i="94"/>
  <c r="DL22" i="94"/>
  <c r="DN21" i="94"/>
  <c r="DM21" i="94"/>
  <c r="DL21" i="94"/>
  <c r="DN20" i="94"/>
  <c r="DM20" i="94"/>
  <c r="DL20" i="94"/>
  <c r="DN19" i="94"/>
  <c r="DM19" i="94"/>
  <c r="DL19" i="94"/>
  <c r="DK19" i="94"/>
  <c r="DN18" i="94"/>
  <c r="DM18" i="94"/>
  <c r="DL18" i="94"/>
  <c r="DL13" i="94"/>
  <c r="DL12" i="94"/>
  <c r="DL11" i="94"/>
  <c r="DL10" i="94"/>
  <c r="DL9" i="94"/>
  <c r="DL8" i="94"/>
  <c r="DL7" i="94"/>
  <c r="DL6" i="94"/>
  <c r="DM5" i="94"/>
  <c r="DL5" i="94"/>
  <c r="K6" i="95"/>
  <c r="J21" i="95"/>
  <c r="B20" i="95"/>
  <c r="J19" i="95"/>
  <c r="B19" i="95"/>
  <c r="B18" i="95"/>
  <c r="J17" i="95"/>
  <c r="B17" i="95"/>
  <c r="J16" i="95"/>
  <c r="B16" i="95"/>
  <c r="B15" i="95"/>
  <c r="J14" i="95"/>
  <c r="B14" i="95"/>
  <c r="J13" i="95"/>
  <c r="B13" i="95"/>
  <c r="B12" i="95"/>
  <c r="J11" i="95"/>
  <c r="B11" i="95"/>
  <c r="B10" i="95"/>
  <c r="B8" i="95"/>
  <c r="B7" i="95"/>
  <c r="J6" i="95"/>
  <c r="K13" i="95"/>
  <c r="C13" i="95"/>
  <c r="C12" i="95"/>
  <c r="K11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6" i="95"/>
  <c r="K21" i="95"/>
  <c r="J18" i="95"/>
  <c r="J8" i="95"/>
  <c r="K10" i="95"/>
  <c r="B21" i="95"/>
  <c r="J10" i="95"/>
  <c r="J15" i="95"/>
  <c r="K7" i="95"/>
  <c r="C11" i="95"/>
  <c r="C15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7" i="95"/>
  <c r="K14" i="95"/>
  <c r="K19" i="95"/>
  <c r="K8" i="95"/>
  <c r="C19" i="95"/>
  <c r="C21" i="95"/>
  <c r="C10" i="95"/>
  <c r="C8" i="95"/>
  <c r="K9" i="95"/>
  <c r="C14" i="95"/>
  <c r="C16" i="95"/>
  <c r="C17" i="95"/>
  <c r="K18" i="95"/>
  <c r="K20" i="95"/>
  <c r="K12" i="95"/>
  <c r="K15" i="95"/>
  <c r="C20" i="95"/>
  <c r="C7" i="95"/>
  <c r="CS37" i="94"/>
  <c r="M19" i="95" s="1"/>
  <c r="L19" i="95"/>
  <c r="CL37" i="94"/>
  <c r="M18" i="95" s="1"/>
  <c r="L18" i="95"/>
  <c r="L11" i="95"/>
  <c r="J9" i="95"/>
  <c r="E36" i="94"/>
  <c r="C18" i="95"/>
  <c r="G33" i="94"/>
  <c r="C9" i="95"/>
  <c r="DN34" i="94" l="1"/>
  <c r="D20" i="97" s="1"/>
  <c r="K22" i="95"/>
  <c r="DQ41" i="94"/>
  <c r="DN41" i="94"/>
  <c r="DM35" i="94"/>
  <c r="I20" i="97" s="1"/>
  <c r="DM33" i="94"/>
  <c r="DN35" i="94"/>
  <c r="J20" i="97" s="1"/>
  <c r="DN33" i="94"/>
  <c r="DL34" i="94"/>
  <c r="H22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9" i="95"/>
  <c r="CQ48" i="94"/>
  <c r="D11" i="95"/>
  <c r="AM48" i="94"/>
  <c r="AO37" i="94"/>
  <c r="M11" i="95" s="1"/>
  <c r="AO48" i="94"/>
  <c r="BQ37" i="94"/>
  <c r="M15" i="95" s="1"/>
  <c r="BQ48" i="94"/>
  <c r="E7" i="95"/>
  <c r="K48" i="94"/>
  <c r="DG42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AB42" i="94"/>
  <c r="DM17" i="94"/>
  <c r="DK17" i="94"/>
  <c r="DL17" i="94"/>
  <c r="G42" i="94"/>
  <c r="DO6" i="94"/>
  <c r="DP6" i="94" s="1"/>
  <c r="DQ6" i="94" s="1"/>
  <c r="CE48" i="94"/>
  <c r="DO5" i="94"/>
  <c r="DL41" i="94"/>
  <c r="BO48" i="94"/>
  <c r="DO20" i="94"/>
  <c r="DP20" i="94" s="1"/>
  <c r="DO28" i="94"/>
  <c r="DP28" i="94" s="1"/>
  <c r="BJ48" i="94"/>
  <c r="AM37" i="94"/>
  <c r="E11" i="95" s="1"/>
  <c r="AW42" i="94"/>
  <c r="D36" i="94"/>
  <c r="CQ37" i="94"/>
  <c r="E19" i="95" s="1"/>
  <c r="D8" i="95"/>
  <c r="R37" i="94"/>
  <c r="D17" i="95"/>
  <c r="CC37" i="94"/>
  <c r="E17" i="95" s="1"/>
  <c r="DH42" i="94"/>
  <c r="CT42" i="94"/>
  <c r="L17" i="95"/>
  <c r="CE37" i="94"/>
  <c r="M17" i="95" s="1"/>
  <c r="D16" i="95"/>
  <c r="BV37" i="94"/>
  <c r="E16" i="95" s="1"/>
  <c r="BX37" i="94"/>
  <c r="M16" i="95" s="1"/>
  <c r="L16" i="95"/>
  <c r="DO22" i="94"/>
  <c r="DP22" i="94" s="1"/>
  <c r="DO27" i="94"/>
  <c r="DP27" i="94" s="1"/>
  <c r="DO31" i="94"/>
  <c r="DP31" i="94" s="1"/>
  <c r="L15" i="95"/>
  <c r="DO9" i="94"/>
  <c r="DP9" i="94" s="1"/>
  <c r="DQ9" i="94" s="1"/>
  <c r="DP41" i="94"/>
  <c r="DM41" i="94"/>
  <c r="D14" i="95"/>
  <c r="BH37" i="94"/>
  <c r="E14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3" i="95"/>
  <c r="BA37" i="94"/>
  <c r="E13" i="95" s="1"/>
  <c r="DO24" i="94"/>
  <c r="DP24" i="94" s="1"/>
  <c r="DK43" i="94"/>
  <c r="J12" i="95"/>
  <c r="J22" i="95" s="1"/>
  <c r="DO13" i="94"/>
  <c r="DP13" i="94" s="1"/>
  <c r="DQ13" i="94" s="1"/>
  <c r="DK41" i="94"/>
  <c r="DO41" i="94"/>
  <c r="L10" i="95"/>
  <c r="AH37" i="94"/>
  <c r="M10" i="95" s="1"/>
  <c r="DN46" i="94"/>
  <c r="DN47" i="94" s="1"/>
  <c r="B24" i="95"/>
  <c r="AA37" i="94"/>
  <c r="M9" i="95" s="1"/>
  <c r="L9" i="95"/>
  <c r="DK46" i="94"/>
  <c r="DK47" i="94" s="1"/>
  <c r="C24" i="95"/>
  <c r="DO23" i="94"/>
  <c r="DP23" i="94" s="1"/>
  <c r="DM43" i="94"/>
  <c r="DO10" i="94"/>
  <c r="DP10" i="94" s="1"/>
  <c r="DQ10" i="94" s="1"/>
  <c r="DO8" i="94"/>
  <c r="DP8" i="94" s="1"/>
  <c r="DQ8" i="94" s="1"/>
  <c r="DN43" i="94"/>
  <c r="D7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3" i="95" s="1"/>
  <c r="L13" i="95"/>
  <c r="D20" i="95"/>
  <c r="CX37" i="94"/>
  <c r="E20" i="95" s="1"/>
  <c r="L8" i="95"/>
  <c r="T37" i="94"/>
  <c r="D12" i="95"/>
  <c r="AT37" i="94"/>
  <c r="E12" i="95" s="1"/>
  <c r="D15" i="95"/>
  <c r="BO37" i="94"/>
  <c r="E15" i="95" s="1"/>
  <c r="D21" i="95"/>
  <c r="DE37" i="94"/>
  <c r="E21" i="95" s="1"/>
  <c r="L14" i="95"/>
  <c r="BJ37" i="94"/>
  <c r="M14" i="95" s="1"/>
  <c r="D18" i="95"/>
  <c r="CJ37" i="94"/>
  <c r="E18" i="95" s="1"/>
  <c r="L21" i="95"/>
  <c r="AP42" i="94"/>
  <c r="DN17" i="94"/>
  <c r="C22" i="95" l="1"/>
  <c r="I22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2" i="95"/>
  <c r="DN36" i="94"/>
  <c r="D22" i="95" s="1"/>
  <c r="DP18" i="94"/>
  <c r="DO35" i="94"/>
  <c r="K20" i="97" s="1"/>
  <c r="DM36" i="94"/>
  <c r="DO33" i="94"/>
  <c r="DP5" i="94"/>
  <c r="DO34" i="94"/>
  <c r="E20" i="97" s="1"/>
  <c r="DK42" i="94"/>
  <c r="DK36" i="94"/>
  <c r="AF37" i="94"/>
  <c r="E10" i="95" s="1"/>
  <c r="AF48" i="94"/>
  <c r="DG37" i="94"/>
  <c r="M21" i="95" s="1"/>
  <c r="DG48" i="94"/>
  <c r="M37" i="94"/>
  <c r="M7" i="95" s="1"/>
  <c r="M48" i="94"/>
  <c r="L20" i="95"/>
  <c r="CZ48" i="94"/>
  <c r="E8" i="95"/>
  <c r="R48" i="94"/>
  <c r="M8" i="95"/>
  <c r="T48" i="94"/>
  <c r="AV37" i="94"/>
  <c r="M12" i="95" s="1"/>
  <c r="AV48" i="94"/>
  <c r="D9" i="95"/>
  <c r="Y48" i="94"/>
  <c r="D6" i="95"/>
  <c r="D49" i="94"/>
  <c r="D37" i="94"/>
  <c r="E6" i="95" s="1"/>
  <c r="L6" i="95"/>
  <c r="F49" i="94"/>
  <c r="DI42" i="94"/>
  <c r="DB42" i="94"/>
  <c r="CN42" i="94"/>
  <c r="CG42" i="94"/>
  <c r="BY42" i="94"/>
  <c r="BZ42" i="94"/>
  <c r="BS42" i="94"/>
  <c r="BL42" i="94"/>
  <c r="BE42" i="94"/>
  <c r="AX42" i="94"/>
  <c r="AI42" i="94"/>
  <c r="AC42" i="94"/>
  <c r="DM42" i="94"/>
  <c r="DL42" i="94"/>
  <c r="DO17" i="94"/>
  <c r="DP17" i="94" s="1"/>
  <c r="DN42" i="94"/>
  <c r="H42" i="94"/>
  <c r="D10" i="95"/>
  <c r="L7" i="95"/>
  <c r="CZ37" i="94"/>
  <c r="M20" i="95" s="1"/>
  <c r="L12" i="95"/>
  <c r="DO46" i="94"/>
  <c r="DO47" i="94" s="1"/>
  <c r="DO43" i="94"/>
  <c r="F37" i="94"/>
  <c r="M6" i="95" s="1"/>
  <c r="Y37" i="94"/>
  <c r="E9" i="95" s="1"/>
  <c r="DP33" i="94" l="1"/>
  <c r="L22" i="95"/>
  <c r="DP35" i="94"/>
  <c r="L20" i="97" s="1"/>
  <c r="DQ18" i="94"/>
  <c r="DQ35" i="94" s="1"/>
  <c r="DP46" i="94"/>
  <c r="DP47" i="94" s="1"/>
  <c r="DP43" i="94"/>
  <c r="DQ5" i="94"/>
  <c r="DP34" i="94"/>
  <c r="F20" i="97" s="1"/>
  <c r="DO36" i="94"/>
  <c r="DP36" i="94" s="1"/>
  <c r="D24" i="95"/>
  <c r="CU42" i="94"/>
  <c r="AQ42" i="94"/>
  <c r="AJ42" i="94"/>
  <c r="DO42" i="94"/>
  <c r="DQ15" i="94"/>
  <c r="DL37" i="94"/>
  <c r="DP42" i="94" l="1"/>
  <c r="DQ46" i="94"/>
  <c r="DQ47" i="94" s="1"/>
  <c r="DQ34" i="94"/>
  <c r="DQ36" i="94" s="1"/>
  <c r="DQ17" i="94"/>
  <c r="DQ42" i="94" s="1"/>
  <c r="DN37" i="94"/>
  <c r="M22" i="95" l="1"/>
  <c r="E22" i="95"/>
</calcChain>
</file>

<file path=xl/sharedStrings.xml><?xml version="1.0" encoding="utf-8"?>
<sst xmlns="http://schemas.openxmlformats.org/spreadsheetml/2006/main" count="23073" uniqueCount="2928">
  <si>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</si>
  <si>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</si>
  <si>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</si>
  <si>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</si>
  <si>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</si>
  <si>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</si>
  <si>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</si>
  <si>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</si>
  <si>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</si>
  <si>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</si>
  <si>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</si>
  <si>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</si>
  <si>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</si>
  <si>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</si>
  <si>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</si>
  <si>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</si>
  <si>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</si>
  <si>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</si>
  <si>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</si>
  <si>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</si>
  <si>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</si>
  <si>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</si>
  <si>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</si>
  <si>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</si>
  <si>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</si>
  <si>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</si>
  <si>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</si>
  <si>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</si>
  <si>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</si>
  <si>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</si>
  <si>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</si>
  <si>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</si>
  <si>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</si>
  <si>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</si>
  <si>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</si>
  <si>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</si>
  <si>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</si>
  <si>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</si>
  <si>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</si>
  <si>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</si>
  <si>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</si>
  <si>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</si>
  <si>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</si>
  <si>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</si>
  <si>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</si>
  <si>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</si>
  <si>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</si>
  <si>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</si>
  <si>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</si>
  <si>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</si>
  <si>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</si>
  <si>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</si>
  <si>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</si>
  <si>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</si>
  <si>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</si>
  <si>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</si>
  <si>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</si>
  <si>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</si>
  <si>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</si>
  <si>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</si>
  <si>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</si>
  <si>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</si>
  <si>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</si>
  <si>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</si>
  <si>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</si>
  <si>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</si>
  <si>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</si>
  <si>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</si>
  <si>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</si>
  <si>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</si>
  <si>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</si>
  <si>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</si>
  <si>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</si>
  <si>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</si>
  <si>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</si>
  <si>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</si>
  <si>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</si>
  <si>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</si>
  <si>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</si>
  <si>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</si>
  <si>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</si>
  <si>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</si>
  <si>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</si>
  <si>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</si>
  <si>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</si>
  <si>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</si>
  <si>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</si>
  <si>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</si>
  <si>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</si>
  <si>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</si>
  <si>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</si>
  <si>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</si>
  <si>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</si>
  <si>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</si>
  <si>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</si>
  <si>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</si>
  <si>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</si>
  <si>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</si>
  <si>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</si>
  <si>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</si>
  <si>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</si>
  <si>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</si>
  <si>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</si>
  <si>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</si>
  <si>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</si>
  <si>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</si>
  <si>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</si>
  <si>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</si>
  <si>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</si>
  <si>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</si>
  <si>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</si>
  <si>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</si>
  <si>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</si>
  <si>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</si>
  <si>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</si>
  <si>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</si>
  <si>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</si>
  <si>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</si>
  <si>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</si>
  <si>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</si>
  <si>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</si>
  <si>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</si>
  <si>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</si>
  <si>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</si>
  <si>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</si>
  <si>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</si>
  <si>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</si>
  <si>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</si>
  <si>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</si>
  <si>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</si>
  <si>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</si>
  <si>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</si>
  <si>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</si>
  <si>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</si>
  <si>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</si>
  <si>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</si>
  <si>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</si>
  <si>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</si>
  <si>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</si>
  <si>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</si>
  <si>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</si>
  <si>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</si>
  <si>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</si>
  <si>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</si>
  <si>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</si>
  <si>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</si>
  <si>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</si>
  <si>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</si>
  <si>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</si>
  <si>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</si>
  <si>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</si>
  <si>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</si>
  <si>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</si>
  <si>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</si>
  <si>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</si>
  <si>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</si>
  <si>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</si>
  <si>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</si>
  <si>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</si>
  <si>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</si>
  <si>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</si>
  <si>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</si>
  <si>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</si>
  <si>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</si>
  <si>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</si>
  <si>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</si>
  <si>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</si>
  <si>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</si>
  <si>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</si>
  <si>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</si>
  <si>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</si>
  <si>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</si>
  <si>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</si>
  <si>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</si>
  <si>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</si>
  <si>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</si>
  <si>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</si>
  <si>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</si>
  <si>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</si>
  <si>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</si>
  <si>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</si>
  <si>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</si>
  <si>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</si>
  <si>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</si>
  <si>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</si>
  <si>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</si>
  <si>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</si>
  <si>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</si>
  <si>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</si>
  <si>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</si>
  <si>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</si>
  <si>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</si>
  <si>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</si>
  <si>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</si>
  <si>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</si>
  <si>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</si>
  <si>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</si>
  <si>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</si>
  <si>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</si>
  <si>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</si>
  <si>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</si>
  <si>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</si>
  <si>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</si>
  <si>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</si>
  <si>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</si>
  <si>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</si>
  <si>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</si>
  <si>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</si>
  <si>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</si>
  <si>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</si>
  <si>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</si>
  <si>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</si>
  <si>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</si>
  <si>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</si>
  <si>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</si>
  <si>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</si>
  <si>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</si>
  <si>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</si>
  <si>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</si>
  <si>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</si>
  <si>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</si>
  <si>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</si>
  <si>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</si>
  <si>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</si>
  <si>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</si>
  <si>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</si>
  <si>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</si>
  <si>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</si>
  <si>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</si>
  <si>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</si>
  <si>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</si>
  <si>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</si>
  <si>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</si>
  <si>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</si>
  <si>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</si>
  <si>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</si>
  <si>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</si>
  <si>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</si>
  <si>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</si>
  <si>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</si>
  <si>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</si>
  <si>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</si>
  <si>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</si>
  <si>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</si>
  <si>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</si>
  <si>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</si>
  <si>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</si>
  <si>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</si>
  <si>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</si>
  <si>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</si>
  <si>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</si>
  <si>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</si>
  <si>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</si>
  <si>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</si>
  <si>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</si>
  <si>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</si>
  <si>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</si>
  <si>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</si>
  <si>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</si>
  <si>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</si>
  <si>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</si>
  <si>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</si>
  <si>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</si>
  <si>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</si>
  <si>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</si>
  <si>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</si>
  <si>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</si>
  <si>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</si>
  <si>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</si>
  <si>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</si>
  <si>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</si>
  <si>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</si>
  <si>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</si>
  <si>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</si>
  <si>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</si>
  <si>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</si>
  <si>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</si>
  <si>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</si>
  <si>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</si>
  <si>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</si>
  <si>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</si>
  <si>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</si>
  <si>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</si>
  <si>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</si>
  <si>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</si>
  <si>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</si>
  <si>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</si>
  <si>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</si>
  <si>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</si>
  <si>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</si>
  <si>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</si>
  <si>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</si>
  <si>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</si>
  <si>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</si>
  <si>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</si>
  <si>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</si>
  <si>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</si>
  <si>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</si>
  <si>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</si>
  <si>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</si>
  <si>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</si>
  <si>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</si>
  <si>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</si>
  <si>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</si>
  <si>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</si>
  <si>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</si>
  <si>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</si>
  <si>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</si>
  <si>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</si>
  <si>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</si>
  <si>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</si>
  <si>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</si>
  <si>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</si>
  <si>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</si>
  <si>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</si>
  <si>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</si>
  <si>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</si>
  <si>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</si>
  <si>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</si>
  <si>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</si>
  <si>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</si>
  <si>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</si>
  <si>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</si>
  <si>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</si>
  <si>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</si>
  <si>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</si>
  <si>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</si>
  <si>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</si>
  <si>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</si>
  <si>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</si>
  <si>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</si>
  <si>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</si>
  <si>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</si>
  <si>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</si>
  <si>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</si>
  <si>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</si>
  <si>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</si>
  <si>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</si>
  <si>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</si>
  <si>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</si>
  <si>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</si>
  <si>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</si>
  <si>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</si>
  <si>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</si>
  <si>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</si>
  <si>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</si>
  <si>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</si>
  <si>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</si>
  <si>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</si>
  <si>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</si>
  <si>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</si>
  <si>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</si>
  <si>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</si>
  <si>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</si>
  <si>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</si>
  <si>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</si>
  <si>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</si>
  <si>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</si>
  <si>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</si>
  <si>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</si>
  <si>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</si>
  <si>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</si>
  <si>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</si>
  <si>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</si>
  <si>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</si>
  <si>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</si>
  <si>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</si>
  <si>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</si>
  <si>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</si>
  <si>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</si>
  <si>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</si>
  <si>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</si>
  <si>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</si>
  <si>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</si>
  <si>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</si>
  <si>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</si>
  <si>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</si>
  <si>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</si>
  <si>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</si>
  <si>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</si>
  <si>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</si>
  <si>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</si>
  <si>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</si>
  <si>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</si>
  <si>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</si>
  <si>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</si>
  <si>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</si>
  <si>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</si>
  <si>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</si>
  <si>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</si>
  <si>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</si>
  <si>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</si>
  <si>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</si>
  <si>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</si>
  <si>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</si>
  <si>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</si>
  <si>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</si>
  <si>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</si>
  <si>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</si>
  <si>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</si>
  <si>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</si>
  <si>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</si>
  <si>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</si>
  <si>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</si>
  <si>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</si>
  <si>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</si>
  <si>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</si>
  <si>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</si>
  <si>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</si>
  <si>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</si>
  <si>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</si>
  <si>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</si>
  <si>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</si>
  <si>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</si>
  <si>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</si>
  <si>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</si>
  <si>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</si>
  <si>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</si>
  <si>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</si>
  <si>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</si>
  <si>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</si>
  <si>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</si>
  <si>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</si>
  <si>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</si>
  <si>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</si>
  <si>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</si>
  <si>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</si>
  <si>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</si>
  <si>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</si>
  <si>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</si>
  <si>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</si>
  <si>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</si>
  <si>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</si>
  <si>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</si>
  <si>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</si>
  <si>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</si>
  <si>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</si>
  <si>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</si>
  <si>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</si>
  <si>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</si>
  <si>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</si>
  <si>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</si>
  <si>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</si>
  <si>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</si>
  <si>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</si>
  <si>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</si>
  <si>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</si>
  <si>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</si>
  <si>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</si>
  <si>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</si>
  <si>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</si>
  <si>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</si>
  <si>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</si>
  <si>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</si>
  <si>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</si>
  <si>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</si>
  <si>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</si>
  <si>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</si>
  <si>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</si>
  <si>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</si>
  <si>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</si>
  <si>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</si>
  <si>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</si>
  <si>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</si>
  <si>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</si>
  <si>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</si>
  <si>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</si>
  <si>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</si>
  <si>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</si>
  <si>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</si>
  <si>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</si>
  <si>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</si>
  <si>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</si>
  <si>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</si>
  <si>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</si>
  <si>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</si>
  <si>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</si>
  <si>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</si>
  <si>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</si>
  <si>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</si>
  <si>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</si>
  <si>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</si>
  <si>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</si>
  <si>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</si>
  <si>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</si>
  <si>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</si>
  <si>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</si>
  <si>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</si>
  <si>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</si>
  <si>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</si>
  <si>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</si>
  <si>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</si>
  <si>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</si>
  <si>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</si>
  <si>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</si>
  <si>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</si>
  <si>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</si>
  <si>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</si>
  <si>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</si>
  <si>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</si>
  <si>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</si>
  <si>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</si>
  <si>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</si>
  <si>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</si>
  <si>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</si>
  <si>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</si>
  <si>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</si>
  <si>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</si>
  <si>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</si>
  <si>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</si>
  <si>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</si>
  <si>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</si>
  <si>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</si>
  <si>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</si>
  <si>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</si>
  <si>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</si>
  <si>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</si>
  <si>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</si>
  <si>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</si>
  <si>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</si>
  <si>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</si>
  <si>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</si>
  <si>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</si>
  <si>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</si>
  <si>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</si>
  <si>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</si>
  <si>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</si>
  <si>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</si>
  <si>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</si>
  <si>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</si>
  <si>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</si>
  <si>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</si>
  <si>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</si>
  <si>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</si>
  <si>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</si>
  <si>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</si>
  <si>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</si>
  <si>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</si>
  <si>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</si>
  <si>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</si>
  <si>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</si>
  <si>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</si>
  <si>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</si>
  <si>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</si>
  <si>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</si>
  <si>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</si>
  <si>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</si>
  <si>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</si>
  <si>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</si>
  <si>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</si>
  <si>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</si>
  <si>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</si>
  <si>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</si>
  <si>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</si>
  <si>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</si>
  <si>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</si>
  <si>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</si>
  <si>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</si>
  <si>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</si>
  <si>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</si>
  <si>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</si>
  <si>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</si>
  <si>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</si>
  <si>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</si>
  <si>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</si>
  <si>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</si>
  <si>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</si>
  <si>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</si>
  <si>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</si>
  <si>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</si>
  <si>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</si>
  <si>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</si>
  <si>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</si>
  <si>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</si>
  <si>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</si>
  <si>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</si>
  <si>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</si>
  <si>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</si>
  <si>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</si>
  <si>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</si>
  <si>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</si>
  <si>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</si>
  <si>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</si>
  <si>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</si>
  <si>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</si>
  <si>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</si>
  <si>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</si>
  <si>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</si>
  <si>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</si>
  <si>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</si>
  <si>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</si>
  <si>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</si>
  <si>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</si>
  <si>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</si>
  <si>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</si>
  <si>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</si>
  <si>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</si>
  <si>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</si>
  <si>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</si>
  <si>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</si>
  <si>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</si>
  <si>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</si>
  <si>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</si>
  <si>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</si>
  <si>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</si>
  <si>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</si>
  <si>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</si>
  <si>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</si>
  <si>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</si>
  <si>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</si>
  <si>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</si>
  <si>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</si>
  <si>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</si>
  <si>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</si>
  <si>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</si>
  <si>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</si>
  <si>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</si>
  <si>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</si>
  <si>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</si>
  <si>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</si>
  <si>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</si>
  <si>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</si>
  <si>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</si>
  <si>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</si>
  <si>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</si>
  <si>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</si>
  <si>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</si>
  <si>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</si>
  <si>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</si>
  <si>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</si>
  <si>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</si>
  <si>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</si>
  <si>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</si>
  <si>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</si>
  <si>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</si>
  <si>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</si>
  <si>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</si>
  <si>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</si>
  <si>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</si>
  <si>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</si>
  <si>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</si>
  <si>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</si>
  <si>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</si>
  <si>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</si>
  <si>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</si>
  <si>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</si>
  <si>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</si>
  <si>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</si>
  <si>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</si>
  <si>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</si>
  <si>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</si>
  <si>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</si>
  <si>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</si>
  <si>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</si>
  <si>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</si>
  <si>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</si>
  <si>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</si>
  <si>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</si>
  <si>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</si>
  <si>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</si>
  <si>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</si>
  <si>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</si>
  <si>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</si>
  <si>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</si>
  <si>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</si>
  <si>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</si>
  <si>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</si>
  <si>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</si>
  <si>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</si>
  <si>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</si>
  <si>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</si>
  <si>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</si>
  <si>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</si>
  <si>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</si>
  <si>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</si>
  <si>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</si>
  <si>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</si>
  <si>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</si>
  <si>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</si>
  <si>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</si>
  <si>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</si>
  <si>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</si>
  <si>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</si>
  <si>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</si>
  <si>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</si>
  <si>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</si>
  <si>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</si>
  <si>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</si>
  <si>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</si>
  <si>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</si>
  <si>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</si>
  <si>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</si>
  <si>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</si>
  <si>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</si>
  <si>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</si>
  <si>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</si>
  <si>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</si>
  <si>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</si>
  <si>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</si>
  <si>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</si>
  <si>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</si>
  <si>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</si>
  <si>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</si>
  <si>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</si>
  <si>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</si>
  <si>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</si>
  <si>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</si>
  <si>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</si>
  <si>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</si>
  <si>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</si>
  <si>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</si>
  <si>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</si>
  <si>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</si>
  <si>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</si>
  <si>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</si>
  <si>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</si>
  <si>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</si>
  <si>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</si>
  <si>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</si>
  <si>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</si>
  <si>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</si>
  <si>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</si>
  <si>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</si>
  <si>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</si>
  <si>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</si>
  <si>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</si>
  <si>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</si>
  <si>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</si>
  <si>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</si>
  <si>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</si>
  <si>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</si>
  <si>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</si>
  <si>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</si>
  <si>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</si>
  <si>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</si>
  <si>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</si>
  <si>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</si>
  <si>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</si>
  <si>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</si>
  <si>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</si>
  <si>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</si>
  <si>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</si>
  <si>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</si>
  <si>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</si>
  <si>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</si>
  <si>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</si>
  <si>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</si>
  <si>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</si>
  <si>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</si>
  <si>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</si>
  <si>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</si>
  <si>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</si>
  <si>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</si>
  <si>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</si>
  <si>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</si>
  <si>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</si>
  <si>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</si>
  <si>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</si>
  <si>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</si>
  <si>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</si>
  <si>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</si>
  <si>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</si>
  <si>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</si>
  <si>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</si>
  <si>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</si>
  <si>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</si>
  <si>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</si>
  <si>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</si>
  <si>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</si>
  <si>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</si>
  <si>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</si>
  <si>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</si>
  <si>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</si>
  <si>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</si>
  <si>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</si>
  <si>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</si>
  <si>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</si>
  <si>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</si>
  <si>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</si>
  <si>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</si>
  <si>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</si>
  <si>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</si>
  <si>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</si>
  <si>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</si>
  <si>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</si>
  <si>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</si>
  <si>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</si>
  <si>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</si>
  <si>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</si>
  <si>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</si>
  <si>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</si>
  <si>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</si>
  <si>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</si>
  <si>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</si>
  <si>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</si>
  <si>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</si>
  <si>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</si>
  <si>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</si>
  <si>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</si>
  <si>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</si>
  <si>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</si>
  <si>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</si>
  <si>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</si>
  <si>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</si>
  <si>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</si>
  <si>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</si>
  <si>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</si>
  <si>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</si>
  <si>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</si>
  <si>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</si>
  <si>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</si>
  <si>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</si>
  <si>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</si>
  <si>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</si>
  <si>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</si>
  <si>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</si>
  <si>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</si>
  <si>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</si>
  <si>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</si>
  <si>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</si>
  <si>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</si>
  <si>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</si>
  <si>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</si>
  <si>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</si>
  <si>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</si>
  <si>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</si>
  <si>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</si>
  <si>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</si>
  <si>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</si>
  <si>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</si>
  <si>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</si>
  <si>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</si>
  <si>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</si>
  <si>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</si>
  <si>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</si>
  <si>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</si>
  <si>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</si>
  <si>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</si>
  <si>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</si>
  <si>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</si>
  <si>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</si>
  <si>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</si>
  <si>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</si>
  <si>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</si>
  <si>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</si>
  <si>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</si>
  <si>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</si>
  <si>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</si>
  <si>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</si>
  <si>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</si>
  <si>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</si>
  <si>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</si>
  <si>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</si>
  <si>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</si>
  <si>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</si>
  <si>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</si>
  <si>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</si>
  <si>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</si>
  <si>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</si>
  <si>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</si>
  <si>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</si>
  <si>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</si>
  <si>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</si>
  <si>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</si>
  <si>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</si>
  <si>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</si>
  <si>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</si>
  <si>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</si>
  <si>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</si>
  <si>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</si>
  <si>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</si>
  <si>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</si>
  <si>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</si>
  <si>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</si>
  <si>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</si>
  <si>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</si>
  <si>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</si>
  <si>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</si>
  <si>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</si>
  <si>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</si>
  <si>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</si>
  <si>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</si>
  <si>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</si>
  <si>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</si>
  <si>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</si>
  <si>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</si>
  <si>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</si>
  <si>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</si>
  <si>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</si>
  <si>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</si>
  <si>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</si>
  <si>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</si>
  <si>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</si>
  <si>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</si>
  <si>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</si>
  <si>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</si>
  <si>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</si>
  <si>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</si>
  <si>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</si>
  <si>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</si>
  <si>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</si>
  <si>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</si>
  <si>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</si>
  <si>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</si>
  <si>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</si>
  <si>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</si>
  <si>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</si>
  <si>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</si>
  <si>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</si>
  <si>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</si>
  <si>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</si>
  <si>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</si>
  <si>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</si>
  <si>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</si>
  <si>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</si>
  <si>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</si>
  <si>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</si>
  <si>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</si>
  <si>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</si>
  <si>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</si>
  <si>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</si>
  <si>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</si>
  <si>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</si>
  <si>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</si>
  <si>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</si>
  <si>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</si>
  <si>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</si>
  <si>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</si>
  <si>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</si>
  <si>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</si>
  <si>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</si>
  <si>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</si>
  <si>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</si>
  <si>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</si>
  <si>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</si>
  <si>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</si>
  <si>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</si>
  <si>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</si>
  <si>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</si>
  <si>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</si>
  <si>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</si>
  <si>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</si>
  <si>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</si>
  <si>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</si>
  <si>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</si>
  <si>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</si>
  <si>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</si>
  <si>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</si>
  <si>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</si>
  <si>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</si>
  <si>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</si>
  <si>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</si>
  <si>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</si>
  <si>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</si>
  <si>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</si>
  <si>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</si>
  <si>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</si>
  <si>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</si>
  <si>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</si>
  <si>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</si>
  <si>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</si>
  <si>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</si>
  <si>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</si>
  <si>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</si>
  <si>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</si>
  <si>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</si>
  <si>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</si>
  <si>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</si>
  <si>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</si>
  <si>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</si>
  <si>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</si>
  <si>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</si>
  <si>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</si>
  <si>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</si>
  <si>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</si>
  <si>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</si>
  <si>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</si>
  <si>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</si>
  <si>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</si>
  <si>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</si>
  <si>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</si>
  <si>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</si>
  <si>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</si>
  <si>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</si>
  <si>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</si>
  <si>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</si>
  <si>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</si>
  <si>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</si>
  <si>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</si>
  <si>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</si>
  <si>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</si>
  <si>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</si>
  <si>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</si>
  <si>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</si>
  <si>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</si>
  <si>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</si>
  <si>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</si>
  <si>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</si>
  <si>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</si>
  <si>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</si>
  <si>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</si>
  <si>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</si>
  <si>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</si>
  <si>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</si>
  <si>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</si>
  <si>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</si>
  <si>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</si>
  <si>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</si>
  <si>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</si>
  <si>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</si>
  <si>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</si>
  <si>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</si>
  <si>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</si>
  <si>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</si>
  <si>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</si>
  <si>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</si>
  <si>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</si>
  <si>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</si>
  <si>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</si>
  <si>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</si>
  <si>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</si>
  <si>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</si>
  <si>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</si>
  <si>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</si>
  <si>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</si>
  <si>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</si>
  <si>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</si>
  <si>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</si>
  <si>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</si>
  <si>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</si>
  <si>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</si>
  <si>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</si>
  <si>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</si>
  <si>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</si>
  <si>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</si>
  <si>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</si>
  <si>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</si>
  <si>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</si>
  <si>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</si>
  <si>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</si>
  <si>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</si>
  <si>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</si>
  <si>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</si>
  <si>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</si>
  <si>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</si>
  <si>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</si>
  <si>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</si>
  <si>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</si>
  <si>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</si>
  <si>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</si>
  <si>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</si>
  <si>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</si>
  <si>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</si>
  <si>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</si>
  <si>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</si>
  <si>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</si>
  <si>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</si>
  <si>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</si>
  <si>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</si>
  <si>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</si>
  <si>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</si>
  <si>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</si>
  <si>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</si>
  <si>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</si>
  <si>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</si>
  <si>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</si>
  <si>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</si>
  <si>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</si>
  <si>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</si>
  <si>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</si>
  <si>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</si>
  <si>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</si>
  <si>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</si>
  <si>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</si>
  <si>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</si>
  <si>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</si>
  <si>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</si>
  <si>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</si>
  <si>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</si>
  <si>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</si>
  <si>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</si>
  <si>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</si>
  <si>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</si>
  <si>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</si>
  <si>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</si>
  <si>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</si>
  <si>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</si>
  <si>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</si>
  <si>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</si>
  <si>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</si>
  <si>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</si>
  <si>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</si>
  <si>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</si>
  <si>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</si>
  <si>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</si>
  <si>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</si>
  <si>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</si>
  <si>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</si>
  <si>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</si>
  <si>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</si>
  <si>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</si>
  <si>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</si>
  <si>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</si>
  <si>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</si>
  <si>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</si>
  <si>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</si>
  <si>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</si>
  <si>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</si>
  <si>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</si>
  <si>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</si>
  <si>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</si>
  <si>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</si>
  <si>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</si>
  <si>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</si>
  <si>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</si>
  <si>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</si>
  <si>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</si>
  <si>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</si>
  <si>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</si>
  <si>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</si>
  <si>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</si>
  <si>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</si>
  <si>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</si>
  <si>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</si>
  <si>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</si>
  <si>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</si>
  <si>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</si>
  <si>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</si>
  <si>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</si>
  <si>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</si>
  <si>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</si>
  <si>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</si>
  <si>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</si>
  <si>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</si>
  <si>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</si>
  <si>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</si>
  <si>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</si>
  <si>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</si>
  <si>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</si>
  <si>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</si>
  <si>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</si>
  <si>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</si>
  <si>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</si>
  <si>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</si>
  <si>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</si>
  <si>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</si>
  <si>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</si>
  <si>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</si>
  <si>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</si>
  <si>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</si>
  <si>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</si>
  <si>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</si>
  <si>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</si>
  <si>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</si>
  <si>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</si>
  <si>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</si>
  <si>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</si>
  <si>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</si>
  <si>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</si>
  <si>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</si>
  <si>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</si>
  <si>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</si>
  <si>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</si>
  <si>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</si>
  <si>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</si>
  <si>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</si>
  <si>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</si>
  <si>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</si>
  <si>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</si>
  <si>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</si>
  <si>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</si>
  <si>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</si>
  <si>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</si>
  <si>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</si>
  <si>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</si>
  <si>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</si>
  <si>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</si>
  <si>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</si>
  <si>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</si>
  <si>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</si>
  <si>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</si>
  <si>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</si>
  <si>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</si>
  <si>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</si>
  <si>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</si>
  <si>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</si>
  <si>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</si>
  <si>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</si>
  <si>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</si>
  <si>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</si>
  <si>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</si>
  <si>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</si>
  <si>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</si>
  <si>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</si>
  <si>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</si>
  <si>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</si>
  <si>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</si>
  <si>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</si>
  <si>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</si>
  <si>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</si>
  <si>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</si>
  <si>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</si>
  <si>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</si>
  <si>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</si>
  <si>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</si>
  <si>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</si>
  <si>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</si>
  <si>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</si>
  <si>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</si>
  <si>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</si>
  <si>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</si>
  <si>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</si>
  <si>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</si>
  <si>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</si>
  <si>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</si>
  <si>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</si>
  <si>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</si>
  <si>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</si>
  <si>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</si>
  <si>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</si>
  <si>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</si>
  <si>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</si>
  <si>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</si>
  <si>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</si>
  <si>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</si>
  <si>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</si>
  <si>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</si>
  <si>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</si>
  <si>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</si>
  <si>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</si>
  <si>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</si>
  <si>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</si>
  <si>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</si>
  <si>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</si>
  <si>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</si>
  <si>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</si>
  <si>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</si>
  <si>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</si>
  <si>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</si>
  <si>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</si>
  <si>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</si>
  <si>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</si>
  <si>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</si>
  <si>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</si>
  <si>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</si>
  <si>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</si>
  <si>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</si>
  <si>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</si>
  <si>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</si>
  <si>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</si>
  <si>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</si>
  <si>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</si>
  <si>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</si>
  <si>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</si>
  <si>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</si>
  <si>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</si>
  <si>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</si>
  <si>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</si>
  <si>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</si>
  <si>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</si>
  <si>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</si>
  <si>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</si>
  <si>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</si>
  <si>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</si>
  <si>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</si>
  <si>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</si>
  <si>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</si>
  <si>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</si>
  <si>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</si>
  <si>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</si>
  <si>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</si>
  <si>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</si>
  <si>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</si>
  <si>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</si>
  <si>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</si>
  <si>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</si>
  <si>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</si>
  <si>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</si>
  <si>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</si>
  <si>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</si>
  <si>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</si>
  <si>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</si>
  <si>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</si>
  <si>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</si>
  <si>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</si>
  <si>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</si>
  <si>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</si>
  <si>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</si>
  <si>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</si>
  <si>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</si>
  <si>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</si>
  <si>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</si>
  <si>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</si>
  <si>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</si>
  <si>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</si>
  <si>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</si>
  <si>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</si>
  <si>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</si>
  <si>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</si>
  <si>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</si>
  <si>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</si>
  <si>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</si>
  <si>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</si>
  <si>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</si>
  <si>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</si>
  <si>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</si>
  <si>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</si>
  <si>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</si>
  <si>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</si>
  <si>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</si>
  <si>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</si>
  <si>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</si>
  <si>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</si>
  <si>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</si>
  <si>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</si>
  <si>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</si>
  <si>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</si>
  <si>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</si>
  <si>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</si>
  <si>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</si>
  <si>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</si>
  <si>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</si>
  <si>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</si>
  <si>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</si>
  <si>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</si>
  <si>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</si>
  <si>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</si>
  <si>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</si>
  <si>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</si>
  <si>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</si>
  <si>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</si>
  <si>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</si>
  <si>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</si>
  <si>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</si>
  <si>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</si>
  <si>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</si>
  <si>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</si>
  <si>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</si>
  <si>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</si>
  <si>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</si>
  <si>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</si>
  <si>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</si>
  <si>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</si>
  <si>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</si>
  <si>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</si>
  <si>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</si>
  <si>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</si>
  <si>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</si>
  <si>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</si>
  <si>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</si>
  <si>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</si>
  <si>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</si>
  <si>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</si>
  <si>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</si>
  <si>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</si>
  <si>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</si>
  <si>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</si>
  <si>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</si>
  <si>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</si>
  <si>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</si>
  <si>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</si>
  <si>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</si>
  <si>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</si>
  <si>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</si>
  <si>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</si>
  <si>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</si>
  <si>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</si>
  <si>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</si>
  <si>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</si>
  <si>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</si>
  <si>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</si>
  <si>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</si>
  <si>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</si>
  <si>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</si>
  <si>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</si>
  <si>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</si>
  <si>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</si>
  <si>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</si>
  <si>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</si>
  <si>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</si>
  <si>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</si>
  <si>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</si>
  <si>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</si>
  <si>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</si>
  <si>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</si>
  <si>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</si>
  <si>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</si>
  <si>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</si>
  <si>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</si>
  <si>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</si>
  <si>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</si>
  <si>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</si>
  <si>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</si>
  <si>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</si>
  <si>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</si>
  <si>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</si>
  <si>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</si>
  <si>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</si>
  <si>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</si>
  <si>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</si>
  <si>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</si>
  <si>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</si>
  <si>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</si>
  <si>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</si>
  <si>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</si>
  <si>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</si>
  <si>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</si>
  <si>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</si>
  <si>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</si>
  <si>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</si>
  <si>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</si>
  <si>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</si>
  <si>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</si>
  <si>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</si>
  <si>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</si>
  <si>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</si>
  <si>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</si>
  <si>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</si>
  <si>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</si>
  <si>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</si>
  <si>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</si>
  <si>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</si>
  <si>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</si>
  <si>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</si>
  <si>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</si>
  <si>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</si>
  <si>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</si>
  <si>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</si>
  <si>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</si>
  <si>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</si>
  <si>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</si>
  <si>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</si>
  <si>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</si>
  <si>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</si>
  <si>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</si>
  <si>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</si>
  <si>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</si>
  <si>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</si>
  <si>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</si>
  <si>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</si>
  <si>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</si>
  <si>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</si>
  <si>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</si>
  <si>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</si>
  <si>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</si>
  <si>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</si>
  <si>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</si>
  <si>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</si>
  <si>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</si>
  <si>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</si>
  <si>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</si>
  <si>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</si>
  <si>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</si>
  <si>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</si>
  <si>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</si>
  <si>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</si>
  <si>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</si>
  <si>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</si>
  <si>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</si>
  <si>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</si>
  <si>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</si>
  <si>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</si>
  <si>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</si>
  <si>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</si>
  <si>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</si>
  <si>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</si>
  <si>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</si>
  <si>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</si>
  <si>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</si>
  <si>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</si>
  <si>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</si>
  <si>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</si>
  <si>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</si>
  <si>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</si>
  <si>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</si>
  <si>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</si>
  <si>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</si>
  <si>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</si>
  <si>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</si>
  <si>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</si>
  <si>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</si>
  <si>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</si>
  <si>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</si>
  <si>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</si>
  <si>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</si>
  <si>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</si>
  <si>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</si>
  <si>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</si>
  <si>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</si>
  <si>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</si>
  <si>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</si>
  <si>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</si>
  <si>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</si>
  <si>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</si>
  <si>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</si>
  <si>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</si>
  <si>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</si>
  <si>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</si>
  <si>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</si>
  <si>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</si>
  <si>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</si>
  <si>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</si>
  <si>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</si>
  <si>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</si>
  <si>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</si>
  <si>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</si>
  <si>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</si>
  <si>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</si>
  <si>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</si>
  <si>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</si>
  <si>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</si>
  <si>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</si>
  <si>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</si>
  <si>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</si>
  <si>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</si>
  <si>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</si>
  <si>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</si>
  <si>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</si>
  <si>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</si>
  <si>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</si>
  <si>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</si>
  <si>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</si>
  <si>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</si>
  <si>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</si>
  <si>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</si>
  <si>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</si>
  <si>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</si>
  <si>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</si>
  <si>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</si>
  <si>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</si>
  <si>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</si>
  <si>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</si>
  <si>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</si>
  <si>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</si>
  <si>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</si>
  <si>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</si>
  <si>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</si>
  <si>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</si>
  <si>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</si>
  <si>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</si>
  <si>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</si>
  <si>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</si>
  <si>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</si>
  <si>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</si>
  <si>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</si>
  <si>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</si>
  <si>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</si>
  <si>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</si>
  <si>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</si>
  <si>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</si>
  <si>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</si>
  <si>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</si>
  <si>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</si>
  <si>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</si>
  <si>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</si>
  <si>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</si>
  <si>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</si>
  <si>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</si>
  <si>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</si>
  <si>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</si>
  <si>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</si>
  <si>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</si>
  <si>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</si>
  <si>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</si>
  <si>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</si>
  <si>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</si>
  <si>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</si>
  <si>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</si>
  <si>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</si>
  <si>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</si>
  <si>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</si>
  <si>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</si>
  <si>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</si>
  <si>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</si>
  <si>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</si>
  <si>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</si>
  <si>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</si>
  <si>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</si>
  <si>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</si>
  <si>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</si>
  <si>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</si>
  <si>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</si>
  <si>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</si>
  <si>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</si>
  <si>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</si>
  <si>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</si>
  <si>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</si>
  <si>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</si>
  <si>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</si>
  <si>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</si>
  <si>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</si>
  <si>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</si>
  <si>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</si>
  <si>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</si>
  <si>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</si>
  <si>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</si>
  <si>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</si>
  <si>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</si>
  <si>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</si>
  <si>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</si>
  <si>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</si>
  <si>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</si>
  <si>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</si>
  <si>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</si>
  <si>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</si>
  <si>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</si>
  <si>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</si>
  <si>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</si>
  <si>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</si>
  <si>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</si>
  <si>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</si>
  <si>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</si>
  <si>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</si>
  <si>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</si>
  <si>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</si>
  <si>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</si>
  <si>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</si>
  <si>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</si>
  <si>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</si>
  <si>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</si>
  <si>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</si>
  <si>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</si>
  <si>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</si>
  <si>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</si>
  <si>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</si>
  <si>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</si>
  <si>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</si>
  <si>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</si>
  <si>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</si>
  <si>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</si>
  <si>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</si>
  <si>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</si>
  <si>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</si>
  <si>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</si>
  <si>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</si>
  <si>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</si>
  <si>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</si>
  <si>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</si>
  <si>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</si>
  <si>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</si>
  <si>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</si>
  <si>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</si>
  <si>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</si>
  <si>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</si>
  <si>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</si>
  <si>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</si>
  <si>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</si>
  <si>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</si>
  <si>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</si>
  <si>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</si>
  <si>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</si>
  <si>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</si>
  <si>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</si>
  <si>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</si>
  <si>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</si>
  <si>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</si>
  <si>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</si>
  <si>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</si>
  <si>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</si>
  <si>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</si>
  <si>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</si>
  <si>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</si>
  <si>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</si>
  <si>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</si>
  <si>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</si>
  <si>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</si>
  <si>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</si>
  <si>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</si>
  <si>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</si>
  <si>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</si>
  <si>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</si>
  <si>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</si>
  <si>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</si>
  <si>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</si>
  <si>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</si>
  <si>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</si>
  <si>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</si>
  <si>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</si>
  <si>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</si>
  <si>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</si>
  <si>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</si>
  <si>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</si>
  <si>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</si>
  <si>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</si>
  <si>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</si>
  <si>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</si>
  <si>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</si>
  <si>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</si>
  <si>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</si>
  <si>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</si>
  <si>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</si>
  <si>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</si>
  <si>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</si>
  <si>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</si>
  <si>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</si>
  <si>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</si>
  <si>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</si>
  <si>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</si>
  <si>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</si>
  <si>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</si>
  <si>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</si>
  <si>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</si>
  <si>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</si>
  <si>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</si>
  <si>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</si>
  <si>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</si>
  <si>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</si>
  <si>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</si>
  <si>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</si>
  <si>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</si>
  <si>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</si>
  <si>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</si>
  <si>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</si>
  <si>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</si>
  <si>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</si>
  <si>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</si>
  <si>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</si>
  <si>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</si>
  <si>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</si>
  <si>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</si>
  <si>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</si>
  <si>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</si>
  <si>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</si>
  <si>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</si>
  <si>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</si>
  <si>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</si>
  <si>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</si>
  <si>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</si>
  <si>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</si>
  <si>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</si>
  <si>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</si>
  <si>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</si>
  <si>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</si>
  <si>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</si>
  <si>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</si>
  <si>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</si>
  <si>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</si>
  <si>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</si>
  <si>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</si>
  <si>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</si>
  <si>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</si>
  <si>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</si>
  <si>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</si>
  <si>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</si>
  <si>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</si>
  <si>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</si>
  <si>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</si>
  <si>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</si>
  <si>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</si>
  <si>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</si>
  <si>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</si>
  <si>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</si>
  <si>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</si>
  <si>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</si>
  <si>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</si>
  <si>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</si>
  <si>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</si>
  <si>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</si>
  <si>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</si>
  <si>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</si>
  <si>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</si>
  <si>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</si>
  <si>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</si>
  <si>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</si>
  <si>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</si>
  <si>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</si>
  <si>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</si>
  <si>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</si>
  <si>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</si>
  <si>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</si>
  <si>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</si>
  <si>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</si>
  <si>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</si>
  <si>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</si>
  <si>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</si>
  <si>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</si>
  <si>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</si>
  <si>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</si>
  <si>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</si>
  <si>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</si>
  <si>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</si>
  <si>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</si>
  <si>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</si>
  <si>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</si>
  <si>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</si>
  <si>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</si>
  <si>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</si>
  <si>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</si>
  <si>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</si>
  <si>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</si>
  <si>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</si>
  <si>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</si>
  <si>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</si>
  <si>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</si>
  <si>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</si>
  <si>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</si>
  <si>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</si>
  <si>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</si>
  <si>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</si>
  <si>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</si>
  <si>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</si>
  <si>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</si>
  <si>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</si>
  <si>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</si>
  <si>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</si>
  <si>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</si>
  <si>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</si>
  <si>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</si>
  <si>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</si>
  <si>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</si>
  <si>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</si>
  <si>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</si>
  <si>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</si>
  <si>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</si>
  <si>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</si>
  <si>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</si>
  <si>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</si>
  <si>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</si>
  <si>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</si>
  <si>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</si>
  <si>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</si>
  <si>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</si>
  <si>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</si>
  <si>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</si>
  <si>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</si>
  <si>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</si>
  <si>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</si>
  <si>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</si>
  <si>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</si>
  <si>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</si>
  <si>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</si>
  <si>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</si>
  <si>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</si>
  <si>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</si>
  <si>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</si>
  <si>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</si>
  <si>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</si>
  <si>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</si>
  <si>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</si>
  <si>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</si>
  <si>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</si>
  <si>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</si>
  <si>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</si>
  <si>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</si>
  <si>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</si>
  <si>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</si>
  <si>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</si>
  <si>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</si>
  <si>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</si>
  <si>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</si>
  <si>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</si>
  <si>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</si>
  <si>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</si>
  <si>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</si>
  <si>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</si>
  <si>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</si>
  <si>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</si>
  <si>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</si>
  <si>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</si>
  <si>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</si>
  <si>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</si>
  <si>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</si>
  <si>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</si>
  <si>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</si>
  <si>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</si>
  <si>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</si>
  <si>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</si>
  <si>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</si>
  <si>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</si>
  <si>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</si>
  <si>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</si>
  <si>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</si>
  <si>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</si>
  <si>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</si>
  <si>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</si>
  <si>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</si>
  <si>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</si>
  <si>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</si>
  <si>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</si>
  <si>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</si>
  <si>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</si>
  <si>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</si>
  <si>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</si>
  <si>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</si>
  <si>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</si>
  <si>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</si>
  <si>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</si>
  <si>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</si>
  <si>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</si>
  <si>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</si>
  <si>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</si>
  <si>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</si>
  <si>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</si>
  <si>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</si>
  <si>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</si>
  <si>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</si>
  <si>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</si>
  <si>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</si>
  <si>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</si>
  <si>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</si>
  <si>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</si>
  <si>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</si>
  <si>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</si>
  <si>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</si>
  <si>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</si>
  <si>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</si>
  <si>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</si>
  <si>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</si>
  <si>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</si>
  <si>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</si>
  <si>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</si>
  <si>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</si>
  <si>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</si>
  <si>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</si>
  <si>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</si>
  <si>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</si>
  <si>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</si>
  <si>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</si>
  <si>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</si>
  <si>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</si>
  <si>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</si>
  <si>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</si>
  <si>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</si>
  <si>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</si>
  <si>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</si>
  <si>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</si>
  <si>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</si>
  <si>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</si>
  <si>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</si>
  <si>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</si>
  <si>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</si>
  <si>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</si>
  <si>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</si>
  <si>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</si>
  <si>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</si>
  <si>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</si>
  <si>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</si>
  <si>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</si>
  <si>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</si>
  <si>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</si>
  <si>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</si>
  <si>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</si>
  <si>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</si>
  <si>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</si>
  <si>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</si>
  <si>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</si>
  <si>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</si>
  <si>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</si>
  <si>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</si>
  <si>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</si>
  <si>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</si>
  <si>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</si>
  <si>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</si>
  <si>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</si>
  <si>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</si>
  <si>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</si>
  <si>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</si>
  <si>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</si>
  <si>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</si>
  <si>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</si>
  <si>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</si>
  <si>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</si>
  <si>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</si>
  <si>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</si>
  <si>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</si>
  <si>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</si>
  <si>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</si>
  <si>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</si>
  <si>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</si>
  <si>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</si>
  <si>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</si>
  <si>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</si>
  <si>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</si>
  <si>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</si>
  <si>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</si>
  <si>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</si>
  <si>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</si>
  <si>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</si>
  <si>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</si>
  <si>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</si>
  <si>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</si>
  <si>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</si>
  <si>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</si>
  <si>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</si>
  <si>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</si>
  <si>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</si>
  <si>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</si>
  <si>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</si>
  <si>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</si>
  <si>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</si>
  <si>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</si>
  <si>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</si>
  <si>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</si>
  <si>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</si>
  <si>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</si>
  <si>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</si>
  <si>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</si>
  <si>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</si>
  <si>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</si>
  <si>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</si>
  <si>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</si>
  <si>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</si>
  <si>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</si>
  <si>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</si>
  <si>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</si>
  <si>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</si>
  <si>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</si>
  <si>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</si>
  <si>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</si>
  <si>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</si>
  <si>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</si>
  <si>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</si>
  <si>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</si>
  <si>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</si>
  <si>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</si>
  <si>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</si>
  <si>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</si>
  <si>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</si>
  <si>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</si>
  <si>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</si>
  <si>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</si>
  <si>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</si>
  <si>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</si>
  <si>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</si>
  <si>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</si>
  <si>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</si>
  <si>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</si>
  <si>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</si>
  <si>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</si>
  <si>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</si>
  <si>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</si>
  <si>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</si>
  <si>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</si>
  <si>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</si>
  <si>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</si>
  <si>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</si>
  <si>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</si>
  <si>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</si>
  <si>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</si>
  <si>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</si>
  <si>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</si>
  <si>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</si>
  <si>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</si>
  <si>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</si>
  <si>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</si>
  <si>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</si>
  <si>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</si>
  <si>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</si>
  <si>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</si>
  <si>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</si>
  <si>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</si>
  <si>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</si>
  <si>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</si>
  <si>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</si>
  <si>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</si>
  <si>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</si>
  <si>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</si>
  <si>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</si>
  <si>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</si>
  <si>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</si>
  <si>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</si>
  <si>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</si>
  <si>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</si>
  <si>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</si>
  <si>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</si>
  <si>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</si>
  <si>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</si>
  <si>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</si>
  <si>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</si>
  <si>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</si>
  <si>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</si>
  <si>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</si>
  <si>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</si>
  <si>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</si>
  <si>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</si>
  <si>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</si>
  <si>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</si>
  <si>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</si>
  <si>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</si>
  <si>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</si>
  <si>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</si>
  <si>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</si>
  <si>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</si>
  <si>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</si>
  <si>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</si>
  <si>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</si>
  <si>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</si>
  <si>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</si>
  <si>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</si>
  <si>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</si>
  <si>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</si>
  <si>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</si>
  <si>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</si>
  <si>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</si>
  <si>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</si>
  <si>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</si>
  <si>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</si>
  <si>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</si>
  <si>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</si>
  <si>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</si>
  <si>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</si>
  <si>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</si>
  <si>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</si>
  <si>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</si>
  <si>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</si>
  <si>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</si>
  <si>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</si>
  <si>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</si>
  <si>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</si>
  <si>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</si>
  <si>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</si>
  <si>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</si>
  <si>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</si>
  <si>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</si>
  <si>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</si>
  <si>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</si>
  <si>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</si>
  <si>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</si>
  <si>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</si>
  <si>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</si>
  <si>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</si>
  <si>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</si>
  <si>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</si>
  <si>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</si>
  <si>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</si>
  <si>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</si>
  <si>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</si>
  <si>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</si>
  <si>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</si>
  <si>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</si>
  <si>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</si>
  <si>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</si>
  <si>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</si>
  <si>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</si>
  <si>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</si>
  <si>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</si>
  <si>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</si>
  <si>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</si>
  <si>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</si>
  <si>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</si>
  <si>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</si>
  <si>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</si>
  <si>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</si>
  <si>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</si>
  <si>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</si>
  <si>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</si>
  <si>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</si>
  <si>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</si>
  <si>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</si>
  <si>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</si>
  <si>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</si>
  <si>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</si>
  <si>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</si>
  <si>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</si>
  <si>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</si>
  <si>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</si>
  <si>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</si>
  <si>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</si>
  <si>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</si>
  <si>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</si>
  <si>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</si>
  <si>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</si>
  <si>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</si>
  <si>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</si>
  <si>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</si>
  <si>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</si>
  <si>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</si>
  <si>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</si>
  <si>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</si>
  <si>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</si>
  <si>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</si>
  <si>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</si>
  <si>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</si>
  <si>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</si>
  <si>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</si>
  <si>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</si>
  <si>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</si>
  <si>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</si>
  <si>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</si>
  <si>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</si>
  <si>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</si>
  <si>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</si>
  <si>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</si>
  <si>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</si>
  <si>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</si>
  <si>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</si>
  <si>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</si>
  <si>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</si>
  <si>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</si>
  <si>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</si>
  <si>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</si>
  <si>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</si>
  <si>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</si>
  <si>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</si>
  <si>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</si>
  <si>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</si>
  <si>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</si>
  <si>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</si>
  <si>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</si>
  <si>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</si>
  <si>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</si>
  <si>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</si>
  <si>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</si>
  <si>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</si>
  <si>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</si>
  <si>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</si>
  <si>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</si>
  <si>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</si>
  <si>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</si>
  <si>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</si>
  <si>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</si>
  <si>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</si>
  <si>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</si>
  <si>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</si>
  <si>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</si>
  <si>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</si>
  <si>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</si>
  <si>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</si>
  <si>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</si>
  <si>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</si>
  <si>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</si>
  <si>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</si>
  <si>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</si>
  <si>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</si>
  <si>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</si>
  <si>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</si>
  <si>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</si>
  <si>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</si>
  <si>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</si>
  <si>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</si>
  <si>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</si>
  <si>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</si>
  <si>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</si>
  <si>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</si>
  <si>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</si>
  <si>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</si>
  <si>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</si>
  <si>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</si>
  <si>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</si>
  <si>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</si>
  <si>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</si>
  <si>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</si>
  <si>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</si>
  <si>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</si>
  <si>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</si>
  <si>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</si>
  <si>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</si>
  <si>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</si>
  <si>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</si>
  <si>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</si>
  <si>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</si>
  <si>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</si>
  <si>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</si>
  <si>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</si>
  <si>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</si>
  <si>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</si>
  <si>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</si>
  <si>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</si>
  <si>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</si>
  <si>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</si>
  <si>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</si>
  <si>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</si>
  <si>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</si>
  <si>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</si>
  <si>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</si>
  <si>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</si>
  <si>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</si>
  <si>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</si>
  <si>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</si>
  <si>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</si>
  <si>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</si>
  <si>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</si>
  <si>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</si>
  <si>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</si>
  <si>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</si>
  <si>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</si>
  <si>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</si>
  <si>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</si>
  <si>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</si>
  <si>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</si>
  <si>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</si>
  <si>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</si>
  <si>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</si>
  <si>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</si>
  <si>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</si>
  <si>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</si>
  <si>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</si>
  <si>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</si>
  <si>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</si>
  <si>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</si>
  <si>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</si>
  <si>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</si>
  <si>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</si>
  <si>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</si>
  <si>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</si>
  <si>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</si>
  <si>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</si>
  <si>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</si>
  <si>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</si>
  <si>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</si>
  <si>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</si>
  <si>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</si>
  <si>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</si>
  <si>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</si>
  <si>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</si>
  <si>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</si>
  <si>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</si>
  <si>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</si>
  <si>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</si>
  <si>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</si>
  <si>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</si>
  <si>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</si>
  <si>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</si>
  <si>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</si>
  <si>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</si>
  <si>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</si>
  <si>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</si>
  <si>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</si>
  <si>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</si>
  <si>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</si>
  <si>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</si>
  <si>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</si>
  <si>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</si>
  <si>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</si>
  <si>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</si>
  <si>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</si>
  <si>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</si>
  <si>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</si>
  <si>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</si>
  <si>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</si>
  <si>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</si>
  <si>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</si>
  <si>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</si>
  <si>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</si>
  <si>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</si>
  <si>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</si>
  <si>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</si>
  <si>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</si>
  <si>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</si>
  <si>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</si>
  <si>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</si>
  <si>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</si>
  <si>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</si>
  <si>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</si>
  <si>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</si>
  <si>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</si>
  <si>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</si>
  <si>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</si>
  <si>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</si>
  <si>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</si>
  <si>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</si>
  <si>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</si>
  <si>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</si>
  <si>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</si>
  <si>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</si>
  <si>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</si>
  <si>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</si>
  <si>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</si>
  <si>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</si>
  <si>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</si>
  <si>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</si>
  <si>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</si>
  <si>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</si>
  <si>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</si>
  <si>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</si>
  <si>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</si>
  <si>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</si>
  <si>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</si>
  <si>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</si>
  <si>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</si>
  <si>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</si>
  <si>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</si>
  <si>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</si>
  <si>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</si>
  <si>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</si>
  <si>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</si>
  <si>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</si>
  <si>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</si>
  <si>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</si>
  <si>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</si>
  <si>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</si>
  <si>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</si>
  <si>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</si>
  <si>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</si>
  <si>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</si>
  <si>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</si>
  <si>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</si>
  <si>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</si>
  <si>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</si>
  <si>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</si>
  <si>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</si>
  <si>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</si>
  <si>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</si>
  <si>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</si>
  <si>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</si>
  <si>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</si>
  <si>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</si>
  <si>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</si>
  <si>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</si>
  <si>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</si>
  <si>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</si>
  <si>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</si>
  <si>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</si>
  <si>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</si>
  <si>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</si>
  <si>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</si>
  <si>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</si>
  <si>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</si>
  <si>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</si>
  <si>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</si>
  <si>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</si>
  <si>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</si>
  <si>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</si>
  <si>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</si>
  <si>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</si>
  <si>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</si>
  <si>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</si>
  <si>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</si>
  <si>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</si>
  <si>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</si>
  <si>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</si>
  <si>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</si>
  <si>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</si>
  <si>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</si>
  <si>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</si>
  <si>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</si>
  <si>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</si>
  <si>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</si>
  <si>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</si>
  <si>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</si>
  <si>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</si>
  <si>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</si>
  <si>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</si>
  <si>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</si>
  <si>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</si>
  <si>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</si>
  <si>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</si>
  <si>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</si>
  <si>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</si>
  <si>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</si>
  <si>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</si>
  <si>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</si>
  <si>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</si>
  <si>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</si>
  <si>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</si>
  <si>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</si>
  <si>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</si>
  <si>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</si>
  <si>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</si>
  <si>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</si>
  <si>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</si>
  <si>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</si>
  <si>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</si>
  <si>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</si>
  <si>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</si>
  <si>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</si>
  <si>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</si>
  <si>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</si>
  <si>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</si>
  <si>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</si>
  <si>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</si>
  <si>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</si>
  <si>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</si>
  <si>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</si>
  <si>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</si>
  <si>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</si>
  <si>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</si>
  <si>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</si>
  <si>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</si>
  <si>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</si>
  <si>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</si>
  <si>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</si>
  <si>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</si>
  <si>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</si>
  <si>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</si>
  <si>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</si>
  <si>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</si>
  <si>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</si>
  <si>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</si>
  <si>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</si>
  <si>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</si>
  <si>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</si>
  <si>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</si>
  <si>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</si>
  <si>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</si>
  <si>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</si>
  <si>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</si>
  <si>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</si>
  <si>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</si>
  <si>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</si>
  <si>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</si>
  <si>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</si>
  <si>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</si>
  <si>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</si>
  <si>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</si>
  <si>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</si>
  <si>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</si>
  <si>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</si>
  <si>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</si>
  <si>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</si>
  <si>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</si>
  <si>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</si>
  <si>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</si>
  <si>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</si>
  <si>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</si>
  <si>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</si>
  <si>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</si>
  <si>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</si>
  <si>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</si>
  <si>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</si>
  <si>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</si>
  <si>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</si>
  <si>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</si>
  <si>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</si>
  <si>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</si>
  <si>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</si>
  <si>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</si>
  <si>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</si>
  <si>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</si>
  <si>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</si>
  <si>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</si>
  <si>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</si>
  <si>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</si>
  <si>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</si>
  <si>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</si>
  <si>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</si>
  <si>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</si>
  <si>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</si>
  <si>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</si>
  <si>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</si>
  <si>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</si>
  <si>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</si>
  <si>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</si>
  <si>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</si>
  <si>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</si>
  <si>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</si>
  <si>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</si>
  <si>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</si>
  <si>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</si>
  <si>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</si>
  <si>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</si>
  <si>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</si>
  <si>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</si>
  <si>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</si>
  <si>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</si>
  <si>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</si>
  <si>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</si>
  <si>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</si>
  <si>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</si>
  <si>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</si>
  <si>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</si>
  <si>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</si>
  <si>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</si>
  <si>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</si>
  <si>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</si>
  <si>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</si>
  <si>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</si>
  <si>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</si>
  <si>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</si>
  <si>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</si>
  <si>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</si>
  <si>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</si>
  <si>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</si>
  <si>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</si>
  <si>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</si>
  <si>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</si>
  <si>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</si>
  <si>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</si>
  <si>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</si>
  <si>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</si>
  <si>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</si>
  <si>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</si>
  <si>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</si>
  <si>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</si>
  <si>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</si>
  <si>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</si>
  <si>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</si>
  <si>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</si>
  <si>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</si>
  <si>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</si>
  <si>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</si>
  <si>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</si>
  <si>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</si>
  <si>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</si>
  <si>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</si>
  <si>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</si>
  <si>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</si>
  <si>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</si>
  <si>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</si>
  <si>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</si>
  <si>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</si>
  <si>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</si>
  <si>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</si>
  <si>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</si>
  <si>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</si>
  <si>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</si>
  <si>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</si>
  <si>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</si>
  <si>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</si>
  <si>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</si>
  <si>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</si>
  <si>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</si>
  <si>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</si>
  <si>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</si>
  <si>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</si>
  <si>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</si>
  <si>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</si>
  <si>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</si>
  <si>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</si>
  <si>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</si>
  <si>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</si>
  <si>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</si>
  <si>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</si>
  <si>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</si>
  <si>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</si>
  <si>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</si>
  <si>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</si>
  <si>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</si>
  <si>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</si>
  <si>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</si>
  <si>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</si>
  <si>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</si>
  <si>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</si>
  <si>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</si>
  <si>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</si>
  <si>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</si>
  <si>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</si>
  <si>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</si>
  <si>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</si>
  <si>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</si>
  <si>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</si>
  <si>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</si>
  <si>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</si>
  <si>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</si>
  <si>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</si>
  <si>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</si>
  <si>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</si>
  <si>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</si>
  <si>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</si>
  <si>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</si>
  <si>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</si>
  <si>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</si>
  <si>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</si>
  <si>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</si>
  <si>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</si>
  <si>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</si>
  <si>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</si>
  <si>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</si>
  <si>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</si>
  <si>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</si>
  <si>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</si>
  <si>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</si>
  <si>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</si>
  <si>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</si>
  <si>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</si>
  <si>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</si>
  <si>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</si>
  <si>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</si>
  <si>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</si>
  <si>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</si>
  <si>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</si>
  <si>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</si>
  <si>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</si>
  <si>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</si>
  <si>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</si>
  <si>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</si>
  <si>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</si>
  <si>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</si>
  <si>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</si>
  <si>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</si>
  <si>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</si>
  <si>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</si>
  <si>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</si>
  <si>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</si>
  <si>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</si>
  <si>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</si>
  <si>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</si>
  <si>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</si>
  <si>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</si>
  <si>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</si>
  <si>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</si>
  <si>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</si>
  <si>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</si>
  <si>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</si>
  <si>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</si>
  <si>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</si>
  <si>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</si>
  <si>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</si>
  <si>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</si>
  <si>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</si>
  <si>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</si>
  <si>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</si>
  <si>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</si>
  <si>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</si>
  <si>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</si>
  <si>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</si>
  <si>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</si>
  <si>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</si>
  <si>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</si>
  <si>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</si>
  <si>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</si>
  <si>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</si>
  <si>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</si>
  <si>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</si>
  <si>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</si>
  <si>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</si>
  <si>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</si>
  <si>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</si>
  <si>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</si>
  <si>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</si>
  <si>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</si>
  <si>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</si>
  <si>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</si>
  <si>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</si>
  <si>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</si>
  <si>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</si>
  <si>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</si>
  <si>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</si>
  <si>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</si>
  <si>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</si>
  <si>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</si>
  <si>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</si>
  <si>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</si>
  <si>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</si>
  <si>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</si>
  <si>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</si>
  <si>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</si>
  <si>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</si>
  <si>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</si>
  <si>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</si>
  <si>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</si>
  <si>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</si>
  <si>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</si>
  <si>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</si>
  <si>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</si>
  <si>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</si>
  <si>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</si>
  <si>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</si>
  <si>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</si>
  <si>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</si>
  <si>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</si>
  <si>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</si>
  <si>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</si>
  <si>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</si>
  <si>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</si>
  <si>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</si>
  <si>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</si>
  <si>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</si>
  <si>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</si>
  <si>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</si>
  <si>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</si>
  <si>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</si>
  <si>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</si>
  <si>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</si>
  <si>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</si>
  <si>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</si>
  <si>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</si>
  <si>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</si>
  <si>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</si>
  <si>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</si>
  <si>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</si>
  <si>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</si>
  <si>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</si>
  <si>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</si>
  <si>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</si>
  <si>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</si>
  <si>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</si>
  <si>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</si>
  <si>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</si>
  <si>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</si>
  <si>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</si>
  <si>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</si>
  <si>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</si>
  <si>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</si>
  <si>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</si>
  <si>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</si>
  <si>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</si>
  <si>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</si>
  <si>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</si>
  <si>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</si>
  <si>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</si>
  <si>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</si>
  <si>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</si>
  <si>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</si>
  <si>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</si>
  <si>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</si>
  <si>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</si>
  <si>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</si>
  <si>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</si>
  <si>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</si>
  <si>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</si>
  <si>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</si>
  <si>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</si>
  <si>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</si>
  <si>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</si>
  <si>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</si>
  <si>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</si>
  <si>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</si>
  <si>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</si>
  <si>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</si>
  <si>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</si>
  <si>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</si>
  <si>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</si>
  <si>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</si>
  <si>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</si>
  <si>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</si>
  <si>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</si>
  <si>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</si>
  <si>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</si>
  <si>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</si>
  <si>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</si>
  <si>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</si>
  <si>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</si>
  <si>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</si>
  <si>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</si>
  <si>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</si>
  <si>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</si>
  <si>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</si>
  <si>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</si>
  <si>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</si>
  <si>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</si>
  <si>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</si>
  <si>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</si>
  <si>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</si>
  <si>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</si>
  <si>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</si>
  <si>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</si>
  <si>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</si>
  <si>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</si>
  <si>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</si>
  <si>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</si>
  <si>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</si>
  <si>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</si>
  <si>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</si>
  <si>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</si>
  <si>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</si>
  <si>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</si>
  <si>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</si>
  <si>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</si>
  <si>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</si>
  <si>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</si>
  <si>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</si>
  <si>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</si>
  <si>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</si>
  <si>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</si>
  <si>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</si>
  <si>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OK</t>
  </si>
  <si>
    <t>Not OK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</si>
  <si>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</si>
  <si>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</si>
  <si>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</si>
  <si>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</si>
  <si>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</si>
  <si>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</si>
  <si>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TimeID</t>
  </si>
  <si>
    <t>P40</t>
  </si>
  <si>
    <t>P50</t>
  </si>
  <si>
    <t>P60</t>
  </si>
  <si>
    <t>หน่วยบริการ</t>
  </si>
  <si>
    <t>ประมาณรายได้</t>
  </si>
  <si>
    <t>(ไม่รวมงบลงทุน)</t>
  </si>
  <si>
    <t>ประมาณการ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</si>
  <si>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</si>
  <si>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</si>
  <si>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</si>
  <si>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</si>
  <si>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สรุปประมาณการแผน</t>
  </si>
  <si>
    <t>เกินดุล  (ขาดดุล)</t>
  </si>
  <si>
    <t>สมเด็จพระสังฆราช</t>
  </si>
  <si>
    <t>สรุปผลงานแผน</t>
  </si>
  <si>
    <t>ประมาณการกระทรวง 2561 (กปภ.)</t>
  </si>
  <si>
    <t>รายได้</t>
  </si>
  <si>
    <t>P61</t>
  </si>
  <si>
    <t>ควบคุมค่าใช้จ่าย รอบ 12 เดือน ปี2562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</si>
  <si>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</si>
  <si>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</si>
  <si>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</si>
  <si>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</si>
  <si>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</si>
  <si>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</si>
  <si>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</si>
  <si>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</si>
  <si>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ประมาณ2562 (หน่วยบริการ)</t>
  </si>
  <si>
    <t>NI</t>
  </si>
  <si>
    <t>PDate</t>
  </si>
  <si>
    <t>G1</t>
  </si>
  <si>
    <t>G1Name</t>
  </si>
  <si>
    <t>G2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</si>
  <si>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</si>
  <si>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</si>
  <si>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</si>
  <si>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</si>
  <si>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</si>
  <si>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</si>
  <si>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</si>
  <si>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</si>
  <si>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1</t>
  </si>
  <si>
    <t>รายได้ หัก ค่าใช้จ่าย</t>
  </si>
  <si>
    <t>2</t>
  </si>
  <si>
    <t>4</t>
  </si>
  <si>
    <t>สรุป ทุนสำรองสุทธิ (NWC)</t>
  </si>
  <si>
    <t>ทุนสำรองสุทธิ (NWC)</t>
  </si>
  <si>
    <t>5</t>
  </si>
  <si>
    <t>เงินบำรุงคงเหลือ(หักภาระผูกพัน)</t>
  </si>
  <si>
    <t>3</t>
  </si>
  <si>
    <t>เงินบำรุงคงเหลือ</t>
  </si>
  <si>
    <t>หนี้สินและภาระผูกพัน</t>
  </si>
  <si>
    <t>แผนการดำเนินงาน</t>
  </si>
  <si>
    <t xml:space="preserve"> แผนการดำเนินการ 9 เดือน (ล้านบาท)</t>
  </si>
  <si>
    <t xml:space="preserve"> ผลการดำเนินงาน 9 เดือน (ล้านบาท) </t>
  </si>
  <si>
    <t xml:space="preserve"> แผนการดำเนินการ 9 เดือน (ล้านบาท) </t>
  </si>
  <si>
    <t xml:space="preserve"> ผลการดำเนินงาน 9 เดือน (ล้านบาท)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</si>
  <si>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</si>
  <si>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</si>
  <si>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</si>
  <si>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</si>
  <si>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</si>
  <si>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</si>
  <si>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ตุลาคม61 - กรกฎาคม 62</t>
  </si>
  <si>
    <t>ทุนสำรองสุทธิ (NWC) ก.ค. 62</t>
  </si>
  <si>
    <t>เงินบำรุงคงเหลือ ก.ค. 62</t>
  </si>
  <si>
    <t>หนี้สินและภาระผูกพัน  ก.ค. 62</t>
  </si>
  <si>
    <t>256210</t>
  </si>
  <si>
    <t>ผลการดำเนินงาน EBITDA</t>
  </si>
  <si>
    <t>รายได้ (หักรายการงบลงุทน) ต.ค.61  -ก.ค.62</t>
  </si>
  <si>
    <t>ค่าใช้จ่าย (หักรายการงบค่าเสื่อม) ต.ค.61 - ก.ค. 62</t>
  </si>
  <si>
    <t>ผลงาน 10 เดือน</t>
  </si>
  <si>
    <t>แผน 10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</si>
</sst>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7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Tahoma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3" fillId="0" borderId="0"/>
  </cellStyleXfs>
  <cellXfs count="136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17" fontId="7" fillId="0" borderId="0" xfId="0" applyNumberFormat="1" applyFont="1" applyFill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3" fillId="4" borderId="9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7" fillId="10" borderId="3" xfId="1" applyFont="1" applyFill="1" applyBorder="1"/>
    <xf numFmtId="43" fontId="18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justify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9" xfId="0" applyFont="1" applyBorder="1"/>
    <xf numFmtId="0" fontId="19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43" fontId="21" fillId="0" borderId="9" xfId="0" applyNumberFormat="1" applyFont="1" applyBorder="1" applyAlignment="1">
      <alignment horizontal="center" vertical="center"/>
    </xf>
    <xf numFmtId="0" fontId="22" fillId="8" borderId="13" xfId="0" applyFont="1" applyFill="1" applyBorder="1" applyAlignment="1">
      <alignment wrapText="1" readingOrder="1"/>
    </xf>
    <xf numFmtId="0" fontId="22" fillId="8" borderId="10" xfId="0" applyFont="1" applyFill="1" applyBorder="1" applyAlignment="1">
      <alignment horizontal="center" wrapText="1" readingOrder="1"/>
    </xf>
    <xf numFmtId="0" fontId="22" fillId="0" borderId="10" xfId="0" applyFont="1" applyBorder="1" applyAlignment="1">
      <alignment horizontal="left" wrapText="1" readingOrder="1"/>
    </xf>
    <xf numFmtId="188" fontId="22" fillId="0" borderId="10" xfId="0" applyNumberFormat="1" applyFont="1" applyBorder="1" applyAlignment="1">
      <alignment wrapText="1" readingOrder="1"/>
    </xf>
    <xf numFmtId="188" fontId="23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 readingOrder="1"/>
    </xf>
    <xf numFmtId="188" fontId="23" fillId="0" borderId="10" xfId="0" applyNumberFormat="1" applyFont="1" applyBorder="1" applyAlignment="1"/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0" xfId="0" applyFont="1" applyFill="1" applyBorder="1" applyAlignment="1">
      <alignment horizontal="center" wrapText="1" readingOrder="1"/>
    </xf>
    <xf numFmtId="0" fontId="22" fillId="9" borderId="10" xfId="0" applyFont="1" applyFill="1" applyBorder="1" applyAlignment="1">
      <alignment horizontal="right" wrapText="1" readingOrder="1"/>
    </xf>
    <xf numFmtId="188" fontId="22" fillId="0" borderId="10" xfId="0" applyNumberFormat="1" applyFont="1" applyBorder="1" applyAlignment="1">
      <alignment horizontal="right" wrapText="1" readingOrder="1"/>
    </xf>
    <xf numFmtId="4" fontId="22" fillId="0" borderId="10" xfId="0" applyNumberFormat="1" applyFont="1" applyBorder="1" applyAlignment="1">
      <alignment horizontal="right" wrapText="1" readingOrder="1"/>
    </xf>
    <xf numFmtId="0" fontId="24" fillId="0" borderId="0" xfId="0" applyFont="1"/>
    <xf numFmtId="0" fontId="10" fillId="4" borderId="5" xfId="0" applyFont="1" applyFill="1" applyBorder="1"/>
    <xf numFmtId="0" fontId="13" fillId="4" borderId="8" xfId="0" applyFont="1" applyFill="1" applyBorder="1" applyAlignment="1">
      <alignment horizontal="justify" vertical="center"/>
    </xf>
    <xf numFmtId="43" fontId="0" fillId="0" borderId="0" xfId="1" applyFont="1"/>
    <xf numFmtId="0" fontId="7" fillId="10" borderId="0" xfId="0" applyFont="1" applyFill="1"/>
    <xf numFmtId="0" fontId="22" fillId="0" borderId="10" xfId="0" applyFont="1" applyFill="1" applyBorder="1" applyAlignment="1">
      <alignment horizontal="left" wrapText="1" readingOrder="1"/>
    </xf>
    <xf numFmtId="188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wrapText="1" readingOrder="1"/>
    </xf>
    <xf numFmtId="4" fontId="27" fillId="0" borderId="10" xfId="0" applyNumberFormat="1" applyFont="1" applyBorder="1" applyAlignment="1">
      <alignment horizontal="right" wrapText="1" readingOrder="1"/>
    </xf>
    <xf numFmtId="2" fontId="8" fillId="0" borderId="3" xfId="1" applyNumberFormat="1" applyFont="1" applyFill="1" applyBorder="1"/>
    <xf numFmtId="4" fontId="29" fillId="0" borderId="9" xfId="0" applyNumberFormat="1" applyFont="1" applyBorder="1" applyAlignment="1">
      <alignment horizontal="center" vertical="center"/>
    </xf>
    <xf numFmtId="4" fontId="30" fillId="0" borderId="9" xfId="0" applyNumberFormat="1" applyFont="1" applyBorder="1" applyAlignment="1">
      <alignment horizontal="center" vertical="center"/>
    </xf>
    <xf numFmtId="43" fontId="30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13" fillId="11" borderId="5" xfId="0" applyFont="1" applyFill="1" applyBorder="1" applyAlignment="1">
      <alignment horizontal="justify" vertical="center"/>
    </xf>
    <xf numFmtId="0" fontId="13" fillId="11" borderId="8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vertical="center"/>
    </xf>
    <xf numFmtId="0" fontId="13" fillId="11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vertical="center"/>
    </xf>
    <xf numFmtId="43" fontId="23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wrapText="1" readingOrder="1"/>
    </xf>
    <xf numFmtId="188" fontId="27" fillId="0" borderId="10" xfId="0" applyNumberFormat="1" applyFont="1" applyBorder="1" applyAlignment="1">
      <alignment horizontal="right" wrapText="1" readingOrder="1"/>
    </xf>
    <xf numFmtId="4" fontId="23" fillId="0" borderId="10" xfId="0" applyNumberFormat="1" applyFont="1" applyBorder="1" applyAlignment="1">
      <alignment horizontal="right" wrapText="1" readingOrder="1"/>
    </xf>
    <xf numFmtId="0" fontId="34" fillId="2" borderId="2" xfId="6" applyFont="1" applyFill="1" applyBorder="1" applyAlignment="1">
      <alignment horizontal="center"/>
    </xf>
    <xf numFmtId="189" fontId="32" fillId="0" borderId="1" xfId="6" applyNumberFormat="1" applyFont="1" applyFill="1" applyBorder="1" applyAlignment="1">
      <alignment horizontal="right" wrapText="1"/>
    </xf>
    <xf numFmtId="0" fontId="32" fillId="0" borderId="1" xfId="6" applyFont="1" applyFill="1" applyBorder="1" applyAlignment="1">
      <alignment wrapText="1"/>
    </xf>
    <xf numFmtId="0" fontId="32" fillId="0" borderId="1" xfId="6" applyFont="1" applyFill="1" applyBorder="1" applyAlignment="1">
      <alignment horizontal="right" wrapText="1"/>
    </xf>
    <xf numFmtId="43" fontId="34" fillId="2" borderId="2" xfId="1" applyFont="1" applyFill="1" applyBorder="1" applyAlignment="1">
      <alignment horizontal="center"/>
    </xf>
    <xf numFmtId="43" fontId="32" fillId="0" borderId="1" xfId="1" applyFont="1" applyFill="1" applyBorder="1" applyAlignment="1">
      <alignment horizontal="right" wrapText="1"/>
    </xf>
    <xf numFmtId="43" fontId="33" fillId="0" borderId="0" xfId="1" applyFont="1"/>
    <xf numFmtId="0" fontId="32" fillId="12" borderId="1" xfId="6" applyFont="1" applyFill="1" applyBorder="1" applyAlignment="1">
      <alignment wrapText="1"/>
    </xf>
    <xf numFmtId="0" fontId="32" fillId="13" borderId="1" xfId="6" applyFont="1" applyFill="1" applyBorder="1" applyAlignment="1">
      <alignment wrapText="1"/>
    </xf>
    <xf numFmtId="0" fontId="32" fillId="11" borderId="1" xfId="6" applyFont="1" applyFill="1" applyBorder="1" applyAlignment="1">
      <alignment wrapText="1"/>
    </xf>
    <xf numFmtId="0" fontId="32" fillId="4" borderId="1" xfId="6" applyFont="1" applyFill="1" applyBorder="1" applyAlignment="1">
      <alignment wrapText="1"/>
    </xf>
    <xf numFmtId="0" fontId="32" fillId="15" borderId="1" xfId="6" applyFont="1" applyFill="1" applyBorder="1" applyAlignment="1">
      <alignment wrapText="1"/>
    </xf>
    <xf numFmtId="0" fontId="32" fillId="16" borderId="1" xfId="6" applyFont="1" applyFill="1" applyBorder="1" applyAlignment="1">
      <alignment wrapText="1"/>
    </xf>
    <xf numFmtId="0" fontId="32" fillId="14" borderId="1" xfId="6" applyFont="1" applyFill="1" applyBorder="1" applyAlignment="1">
      <alignment wrapText="1"/>
    </xf>
    <xf numFmtId="0" fontId="32" fillId="3" borderId="1" xfId="6" applyFont="1" applyFill="1" applyBorder="1" applyAlignment="1">
      <alignment wrapText="1"/>
    </xf>
    <xf numFmtId="4" fontId="35" fillId="0" borderId="9" xfId="0" applyNumberFormat="1" applyFont="1" applyBorder="1" applyAlignment="1">
      <alignment horizontal="center" vertical="center"/>
    </xf>
    <xf numFmtId="4" fontId="36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43" fontId="35" fillId="0" borderId="9" xfId="0" applyNumberFormat="1" applyFont="1" applyBorder="1" applyAlignment="1">
      <alignment horizontal="center" vertical="center"/>
    </xf>
    <xf numFmtId="43" fontId="36" fillId="0" borderId="9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8" borderId="11" xfId="0" applyFont="1" applyFill="1" applyBorder="1" applyAlignment="1">
      <alignment horizontal="center" vertical="center" wrapText="1" readingOrder="1"/>
    </xf>
    <xf numFmtId="0" fontId="22" fillId="8" borderId="12" xfId="0" applyFont="1" applyFill="1" applyBorder="1" applyAlignment="1">
      <alignment horizontal="center" vertical="center" wrapText="1" readingOrder="1"/>
    </xf>
    <xf numFmtId="0" fontId="22" fillId="8" borderId="14" xfId="0" applyFont="1" applyFill="1" applyBorder="1" applyAlignment="1">
      <alignment horizontal="center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9" borderId="13" xfId="0" applyFont="1" applyFill="1" applyBorder="1" applyAlignment="1">
      <alignment horizontal="right" vertical="center" wrapText="1" readingOrder="1"/>
    </xf>
    <xf numFmtId="0" fontId="22" fillId="9" borderId="11" xfId="0" applyFont="1" applyFill="1" applyBorder="1" applyAlignment="1">
      <alignment horizontal="center" vertical="center" wrapText="1" readingOrder="1"/>
    </xf>
    <xf numFmtId="0" fontId="22" fillId="9" borderId="12" xfId="0" applyFont="1" applyFill="1" applyBorder="1" applyAlignment="1">
      <alignment horizontal="center" vertical="center" wrapText="1" readingOrder="1"/>
    </xf>
    <xf numFmtId="0" fontId="22" fillId="9" borderId="14" xfId="0" applyFont="1" applyFill="1" applyBorder="1" applyAlignment="1">
      <alignment horizontal="center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8" borderId="13" xfId="0" applyFont="1" applyFill="1" applyBorder="1" applyAlignment="1">
      <alignment horizontal="right" vertical="center" wrapText="1" readingOrder="1"/>
    </xf>
  </cellXfs>
  <cellStyles count="7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6"/>
    <cellStyle name="ปกติ_ID" xfId="4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2.8632101178283501E-3"/>
                  <c:y val="-0.10240904036505288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3775706437649E-4"/>
                  <c:y val="4.31970841022889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13404619171715E-3"/>
                  <c:y val="5.688841175987751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30663559659391E-4"/>
                  <c:y val="-0.18783511626484226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21797931583136E-3"/>
                  <c:y val="-3.754839308667116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3905980375609976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9783260982592E-3"/>
                  <c:y val="-4.019996378492426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246588E-5"/>
                  <c:y val="-2.932406620902862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23965321757216E-3"/>
                  <c:y val="9.568926850158433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902555314839050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9783260982592E-3"/>
                  <c:y val="0.1597948714164983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910898965791568E-3"/>
                  <c:y val="-2.885954176554335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10898965791568E-3"/>
                  <c:y val="-0.24951172670591298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1821797931583136E-3"/>
                  <c:y val="-0.1463098282735216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5910898965790401E-3"/>
                  <c:y val="-4.10512332647460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_(* #,##0.00_);_(* \(#,##0.00\);_(* "-"??_);_(@_)</c:formatCode>
                <c:ptCount val="15"/>
                <c:pt idx="0">
                  <c:v>21.712266254545455</c:v>
                </c:pt>
                <c:pt idx="1">
                  <c:v>-19.182087076923075</c:v>
                </c:pt>
                <c:pt idx="2">
                  <c:v>-26.729199999999999</c:v>
                </c:pt>
                <c:pt idx="3">
                  <c:v>44.690635294117648</c:v>
                </c:pt>
                <c:pt idx="4">
                  <c:v>-1.5725311604130929</c:v>
                </c:pt>
                <c:pt idx="5">
                  <c:v>4.8010799999999998</c:v>
                </c:pt>
                <c:pt idx="6">
                  <c:v>3.1346799999999999</c:v>
                </c:pt>
                <c:pt idx="7">
                  <c:v>-3.9359889158295809E-2</c:v>
                </c:pt>
                <c:pt idx="8">
                  <c:v>-35.304167200000002</c:v>
                </c:pt>
                <c:pt idx="9">
                  <c:v>0.82426823529411775</c:v>
                </c:pt>
                <c:pt idx="10">
                  <c:v>-52.68168</c:v>
                </c:pt>
                <c:pt idx="11">
                  <c:v>1.5794968571428571</c:v>
                </c:pt>
                <c:pt idx="13">
                  <c:v>32.09533728927849</c:v>
                </c:pt>
                <c:pt idx="14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77824"/>
        <c:axId val="64079360"/>
      </c:barChart>
      <c:catAx>
        <c:axId val="6407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64079360"/>
        <c:crosses val="autoZero"/>
        <c:auto val="1"/>
        <c:lblAlgn val="ctr"/>
        <c:lblOffset val="200"/>
        <c:noMultiLvlLbl val="0"/>
      </c:catAx>
      <c:valAx>
        <c:axId val="6407936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crossAx val="6407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 x14ac:dyDescent="0.2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 x14ac:dyDescent="0.2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 x14ac:dyDescent="0.2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 x14ac:dyDescent="0.2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 x14ac:dyDescent="0.2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 x14ac:dyDescent="0.2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 x14ac:dyDescent="0.2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 x14ac:dyDescent="0.2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 x14ac:dyDescent="0.2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 x14ac:dyDescent="0.2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 x14ac:dyDescent="0.2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 x14ac:dyDescent="0.2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 x14ac:dyDescent="0.2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 x14ac:dyDescent="0.2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 x14ac:dyDescent="0.2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 x14ac:dyDescent="0.2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 x14ac:dyDescent="0.2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 x14ac:dyDescent="0.2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 x14ac:dyDescent="0.2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 x14ac:dyDescent="0.2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 x14ac:dyDescent="0.2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 x14ac:dyDescent="0.2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 x14ac:dyDescent="0.2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 x14ac:dyDescent="0.2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 x14ac:dyDescent="0.2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 x14ac:dyDescent="0.2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 x14ac:dyDescent="0.2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 x14ac:dyDescent="0.2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 x14ac:dyDescent="0.2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 x14ac:dyDescent="0.2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 x14ac:dyDescent="0.2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 x14ac:dyDescent="0.2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 x14ac:dyDescent="0.2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 x14ac:dyDescent="0.2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 x14ac:dyDescent="0.2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 x14ac:dyDescent="0.2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 x14ac:dyDescent="0.2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 x14ac:dyDescent="0.2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 x14ac:dyDescent="0.2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 x14ac:dyDescent="0.2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 x14ac:dyDescent="0.2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 x14ac:dyDescent="0.2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 x14ac:dyDescent="0.2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 x14ac:dyDescent="0.2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 x14ac:dyDescent="0.2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 x14ac:dyDescent="0.2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 x14ac:dyDescent="0.2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 x14ac:dyDescent="0.2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 x14ac:dyDescent="0.2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 x14ac:dyDescent="0.2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 x14ac:dyDescent="0.2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 x14ac:dyDescent="0.2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 x14ac:dyDescent="0.2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 x14ac:dyDescent="0.2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 x14ac:dyDescent="0.2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 x14ac:dyDescent="0.2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 x14ac:dyDescent="0.2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 x14ac:dyDescent="0.2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 x14ac:dyDescent="0.2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 x14ac:dyDescent="0.2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 x14ac:dyDescent="0.2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 x14ac:dyDescent="0.2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 x14ac:dyDescent="0.2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 x14ac:dyDescent="0.2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 x14ac:dyDescent="0.2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 x14ac:dyDescent="0.2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 x14ac:dyDescent="0.2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 x14ac:dyDescent="0.2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 x14ac:dyDescent="0.2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 x14ac:dyDescent="0.2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 x14ac:dyDescent="0.2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 x14ac:dyDescent="0.2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 x14ac:dyDescent="0.2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 x14ac:dyDescent="0.2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 x14ac:dyDescent="0.2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 x14ac:dyDescent="0.2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 x14ac:dyDescent="0.2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 x14ac:dyDescent="0.2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 x14ac:dyDescent="0.2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 x14ac:dyDescent="0.2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 x14ac:dyDescent="0.2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 x14ac:dyDescent="0.2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 x14ac:dyDescent="0.2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 x14ac:dyDescent="0.2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 x14ac:dyDescent="0.2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 x14ac:dyDescent="0.2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 x14ac:dyDescent="0.2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 x14ac:dyDescent="0.2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 x14ac:dyDescent="0.2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 x14ac:dyDescent="0.2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 x14ac:dyDescent="0.2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 x14ac:dyDescent="0.2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 x14ac:dyDescent="0.2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 x14ac:dyDescent="0.2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 x14ac:dyDescent="0.2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 x14ac:dyDescent="0.2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 x14ac:dyDescent="0.2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 x14ac:dyDescent="0.2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 x14ac:dyDescent="0.2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 x14ac:dyDescent="0.2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 x14ac:dyDescent="0.2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 x14ac:dyDescent="0.2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 x14ac:dyDescent="0.2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 x14ac:dyDescent="0.2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 x14ac:dyDescent="0.2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 x14ac:dyDescent="0.2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 x14ac:dyDescent="0.2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 x14ac:dyDescent="0.2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 x14ac:dyDescent="0.2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 x14ac:dyDescent="0.2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 x14ac:dyDescent="0.2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 x14ac:dyDescent="0.2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 x14ac:dyDescent="0.2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 x14ac:dyDescent="0.2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 x14ac:dyDescent="0.2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 x14ac:dyDescent="0.2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 x14ac:dyDescent="0.2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 x14ac:dyDescent="0.2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 x14ac:dyDescent="0.2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 x14ac:dyDescent="0.2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 x14ac:dyDescent="0.2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 x14ac:dyDescent="0.2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 x14ac:dyDescent="0.2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 x14ac:dyDescent="0.2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 x14ac:dyDescent="0.2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 x14ac:dyDescent="0.2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 x14ac:dyDescent="0.2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 x14ac:dyDescent="0.2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 x14ac:dyDescent="0.2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 x14ac:dyDescent="0.2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 x14ac:dyDescent="0.2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 x14ac:dyDescent="0.2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 x14ac:dyDescent="0.2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 x14ac:dyDescent="0.2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 x14ac:dyDescent="0.2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 x14ac:dyDescent="0.2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 x14ac:dyDescent="0.2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 x14ac:dyDescent="0.2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 x14ac:dyDescent="0.2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 x14ac:dyDescent="0.2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 x14ac:dyDescent="0.2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 x14ac:dyDescent="0.2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 x14ac:dyDescent="0.2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 x14ac:dyDescent="0.2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 x14ac:dyDescent="0.2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 x14ac:dyDescent="0.2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 x14ac:dyDescent="0.2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 x14ac:dyDescent="0.2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 x14ac:dyDescent="0.2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 x14ac:dyDescent="0.2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 x14ac:dyDescent="0.2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 x14ac:dyDescent="0.2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 x14ac:dyDescent="0.2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 x14ac:dyDescent="0.2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 x14ac:dyDescent="0.2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 x14ac:dyDescent="0.2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 x14ac:dyDescent="0.2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 x14ac:dyDescent="0.2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 x14ac:dyDescent="0.2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 x14ac:dyDescent="0.2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 x14ac:dyDescent="0.2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 x14ac:dyDescent="0.2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 x14ac:dyDescent="0.2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 x14ac:dyDescent="0.2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 x14ac:dyDescent="0.2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 x14ac:dyDescent="0.2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 x14ac:dyDescent="0.2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 x14ac:dyDescent="0.2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 x14ac:dyDescent="0.2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 x14ac:dyDescent="0.2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 x14ac:dyDescent="0.2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 x14ac:dyDescent="0.2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 x14ac:dyDescent="0.2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 x14ac:dyDescent="0.2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 x14ac:dyDescent="0.2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 x14ac:dyDescent="0.2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 x14ac:dyDescent="0.2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 x14ac:dyDescent="0.2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 x14ac:dyDescent="0.2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 x14ac:dyDescent="0.2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 x14ac:dyDescent="0.2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 x14ac:dyDescent="0.2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 x14ac:dyDescent="0.2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 x14ac:dyDescent="0.2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 x14ac:dyDescent="0.2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 x14ac:dyDescent="0.2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 x14ac:dyDescent="0.2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 x14ac:dyDescent="0.2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 x14ac:dyDescent="0.2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 x14ac:dyDescent="0.2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 x14ac:dyDescent="0.2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 x14ac:dyDescent="0.2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 x14ac:dyDescent="0.2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 x14ac:dyDescent="0.2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 x14ac:dyDescent="0.2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 x14ac:dyDescent="0.2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 x14ac:dyDescent="0.2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 x14ac:dyDescent="0.2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 x14ac:dyDescent="0.2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 x14ac:dyDescent="0.2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 x14ac:dyDescent="0.2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 x14ac:dyDescent="0.2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 x14ac:dyDescent="0.2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 x14ac:dyDescent="0.2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 x14ac:dyDescent="0.2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 x14ac:dyDescent="0.2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 x14ac:dyDescent="0.2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 x14ac:dyDescent="0.2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 x14ac:dyDescent="0.2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 x14ac:dyDescent="0.2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 x14ac:dyDescent="0.2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 x14ac:dyDescent="0.2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 x14ac:dyDescent="0.2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 x14ac:dyDescent="0.2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 x14ac:dyDescent="0.2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 x14ac:dyDescent="0.2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 x14ac:dyDescent="0.2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 x14ac:dyDescent="0.2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 x14ac:dyDescent="0.2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 x14ac:dyDescent="0.2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 x14ac:dyDescent="0.2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 x14ac:dyDescent="0.2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 x14ac:dyDescent="0.2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 x14ac:dyDescent="0.2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 x14ac:dyDescent="0.2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 x14ac:dyDescent="0.2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 x14ac:dyDescent="0.2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 x14ac:dyDescent="0.2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 x14ac:dyDescent="0.2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 x14ac:dyDescent="0.2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 x14ac:dyDescent="0.2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 x14ac:dyDescent="0.2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 x14ac:dyDescent="0.2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 x14ac:dyDescent="0.2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 x14ac:dyDescent="0.2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 x14ac:dyDescent="0.2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 x14ac:dyDescent="0.2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 x14ac:dyDescent="0.2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 x14ac:dyDescent="0.2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 x14ac:dyDescent="0.2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 x14ac:dyDescent="0.2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 x14ac:dyDescent="0.2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 x14ac:dyDescent="0.2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 x14ac:dyDescent="0.2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 x14ac:dyDescent="0.2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 x14ac:dyDescent="0.2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 x14ac:dyDescent="0.2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 x14ac:dyDescent="0.2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 x14ac:dyDescent="0.2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 x14ac:dyDescent="0.2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 x14ac:dyDescent="0.2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 x14ac:dyDescent="0.2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 x14ac:dyDescent="0.2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 x14ac:dyDescent="0.2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 x14ac:dyDescent="0.2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 x14ac:dyDescent="0.2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 x14ac:dyDescent="0.2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 x14ac:dyDescent="0.2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 x14ac:dyDescent="0.2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 x14ac:dyDescent="0.2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 x14ac:dyDescent="0.2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 x14ac:dyDescent="0.2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 x14ac:dyDescent="0.2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 x14ac:dyDescent="0.2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 x14ac:dyDescent="0.2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 x14ac:dyDescent="0.2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 x14ac:dyDescent="0.2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 x14ac:dyDescent="0.2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 x14ac:dyDescent="0.2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 x14ac:dyDescent="0.2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 x14ac:dyDescent="0.2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 x14ac:dyDescent="0.2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 x14ac:dyDescent="0.2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 x14ac:dyDescent="0.2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 x14ac:dyDescent="0.2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 x14ac:dyDescent="0.2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 x14ac:dyDescent="0.2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 x14ac:dyDescent="0.2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 x14ac:dyDescent="0.2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 x14ac:dyDescent="0.2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 x14ac:dyDescent="0.2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 x14ac:dyDescent="0.2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 x14ac:dyDescent="0.2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 x14ac:dyDescent="0.2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 x14ac:dyDescent="0.2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 x14ac:dyDescent="0.2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 x14ac:dyDescent="0.2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 x14ac:dyDescent="0.2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 x14ac:dyDescent="0.2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 x14ac:dyDescent="0.2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 x14ac:dyDescent="0.2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 x14ac:dyDescent="0.2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 x14ac:dyDescent="0.2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 x14ac:dyDescent="0.2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 x14ac:dyDescent="0.2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 x14ac:dyDescent="0.2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 x14ac:dyDescent="0.2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 x14ac:dyDescent="0.2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 x14ac:dyDescent="0.2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 x14ac:dyDescent="0.2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 x14ac:dyDescent="0.2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 x14ac:dyDescent="0.2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 x14ac:dyDescent="0.2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 x14ac:dyDescent="0.2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 x14ac:dyDescent="0.2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 x14ac:dyDescent="0.2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 x14ac:dyDescent="0.2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 x14ac:dyDescent="0.2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 x14ac:dyDescent="0.2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 x14ac:dyDescent="0.2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 x14ac:dyDescent="0.2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 x14ac:dyDescent="0.2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 x14ac:dyDescent="0.2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 x14ac:dyDescent="0.2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 x14ac:dyDescent="0.2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 x14ac:dyDescent="0.2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 x14ac:dyDescent="0.2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 x14ac:dyDescent="0.2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 x14ac:dyDescent="0.2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 x14ac:dyDescent="0.2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 x14ac:dyDescent="0.2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 x14ac:dyDescent="0.2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 x14ac:dyDescent="0.2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 x14ac:dyDescent="0.2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 x14ac:dyDescent="0.2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 x14ac:dyDescent="0.2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 x14ac:dyDescent="0.2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 x14ac:dyDescent="0.2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 x14ac:dyDescent="0.2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 x14ac:dyDescent="0.2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 x14ac:dyDescent="0.2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 x14ac:dyDescent="0.2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 x14ac:dyDescent="0.2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 x14ac:dyDescent="0.2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 x14ac:dyDescent="0.2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 x14ac:dyDescent="0.2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 x14ac:dyDescent="0.2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 x14ac:dyDescent="0.2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 x14ac:dyDescent="0.2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 x14ac:dyDescent="0.2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 x14ac:dyDescent="0.2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 x14ac:dyDescent="0.2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 x14ac:dyDescent="0.2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 x14ac:dyDescent="0.2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 x14ac:dyDescent="0.2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 x14ac:dyDescent="0.2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 x14ac:dyDescent="0.2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 x14ac:dyDescent="0.2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 x14ac:dyDescent="0.2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 x14ac:dyDescent="0.2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 x14ac:dyDescent="0.2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 x14ac:dyDescent="0.2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 x14ac:dyDescent="0.2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 x14ac:dyDescent="0.2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 x14ac:dyDescent="0.2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 x14ac:dyDescent="0.2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 x14ac:dyDescent="0.2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 x14ac:dyDescent="0.2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 x14ac:dyDescent="0.2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 x14ac:dyDescent="0.2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 x14ac:dyDescent="0.2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 x14ac:dyDescent="0.2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 x14ac:dyDescent="0.2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 x14ac:dyDescent="0.2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 x14ac:dyDescent="0.2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 x14ac:dyDescent="0.2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 x14ac:dyDescent="0.2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 x14ac:dyDescent="0.2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 x14ac:dyDescent="0.2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 x14ac:dyDescent="0.2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 x14ac:dyDescent="0.2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 x14ac:dyDescent="0.2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 x14ac:dyDescent="0.2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 x14ac:dyDescent="0.2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 x14ac:dyDescent="0.2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 x14ac:dyDescent="0.2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 x14ac:dyDescent="0.2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 x14ac:dyDescent="0.2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 x14ac:dyDescent="0.2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 x14ac:dyDescent="0.2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 x14ac:dyDescent="0.2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 x14ac:dyDescent="0.2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 x14ac:dyDescent="0.2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 x14ac:dyDescent="0.2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 x14ac:dyDescent="0.2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 x14ac:dyDescent="0.2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 x14ac:dyDescent="0.2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 x14ac:dyDescent="0.2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 x14ac:dyDescent="0.2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 x14ac:dyDescent="0.2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 x14ac:dyDescent="0.2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 x14ac:dyDescent="0.2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 x14ac:dyDescent="0.2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 x14ac:dyDescent="0.2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 x14ac:dyDescent="0.2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 x14ac:dyDescent="0.2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 x14ac:dyDescent="0.2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 x14ac:dyDescent="0.2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 x14ac:dyDescent="0.2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 x14ac:dyDescent="0.2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 x14ac:dyDescent="0.2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 x14ac:dyDescent="0.2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 x14ac:dyDescent="0.2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 x14ac:dyDescent="0.2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 x14ac:dyDescent="0.2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 x14ac:dyDescent="0.2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 x14ac:dyDescent="0.2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 x14ac:dyDescent="0.2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 x14ac:dyDescent="0.2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 x14ac:dyDescent="0.2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 x14ac:dyDescent="0.2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 x14ac:dyDescent="0.2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 x14ac:dyDescent="0.2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 x14ac:dyDescent="0.2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 x14ac:dyDescent="0.2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 x14ac:dyDescent="0.2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 x14ac:dyDescent="0.2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 x14ac:dyDescent="0.2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 x14ac:dyDescent="0.2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 x14ac:dyDescent="0.2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 x14ac:dyDescent="0.2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 x14ac:dyDescent="0.2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 x14ac:dyDescent="0.2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 x14ac:dyDescent="0.2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 x14ac:dyDescent="0.2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 x14ac:dyDescent="0.2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 x14ac:dyDescent="0.2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 x14ac:dyDescent="0.2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 x14ac:dyDescent="0.2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 x14ac:dyDescent="0.2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 x14ac:dyDescent="0.2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 x14ac:dyDescent="0.2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 x14ac:dyDescent="0.2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 x14ac:dyDescent="0.2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 x14ac:dyDescent="0.2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 x14ac:dyDescent="0.2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 x14ac:dyDescent="0.2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 x14ac:dyDescent="0.2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 x14ac:dyDescent="0.2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 x14ac:dyDescent="0.2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 x14ac:dyDescent="0.2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 x14ac:dyDescent="0.2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 x14ac:dyDescent="0.2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 x14ac:dyDescent="0.2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 x14ac:dyDescent="0.2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 x14ac:dyDescent="0.2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 x14ac:dyDescent="0.2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 x14ac:dyDescent="0.2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 x14ac:dyDescent="0.2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 x14ac:dyDescent="0.2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 x14ac:dyDescent="0.2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 x14ac:dyDescent="0.2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 x14ac:dyDescent="0.2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 x14ac:dyDescent="0.2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 x14ac:dyDescent="0.2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 x14ac:dyDescent="0.2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 x14ac:dyDescent="0.2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 x14ac:dyDescent="0.2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 x14ac:dyDescent="0.2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 x14ac:dyDescent="0.2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 x14ac:dyDescent="0.2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 x14ac:dyDescent="0.2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 x14ac:dyDescent="0.2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 x14ac:dyDescent="0.2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 x14ac:dyDescent="0.2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 x14ac:dyDescent="0.2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 x14ac:dyDescent="0.2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 x14ac:dyDescent="0.2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 x14ac:dyDescent="0.2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 x14ac:dyDescent="0.2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 x14ac:dyDescent="0.2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 x14ac:dyDescent="0.2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 x14ac:dyDescent="0.2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 x14ac:dyDescent="0.2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 x14ac:dyDescent="0.2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 x14ac:dyDescent="0.2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 x14ac:dyDescent="0.2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 x14ac:dyDescent="0.2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 x14ac:dyDescent="0.2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 x14ac:dyDescent="0.2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 x14ac:dyDescent="0.2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 x14ac:dyDescent="0.2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 x14ac:dyDescent="0.2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 x14ac:dyDescent="0.2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 x14ac:dyDescent="0.2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 x14ac:dyDescent="0.2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 x14ac:dyDescent="0.2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 x14ac:dyDescent="0.2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 x14ac:dyDescent="0.2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 x14ac:dyDescent="0.2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 x14ac:dyDescent="0.2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 x14ac:dyDescent="0.2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 x14ac:dyDescent="0.2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 x14ac:dyDescent="0.2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 x14ac:dyDescent="0.2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 x14ac:dyDescent="0.2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 x14ac:dyDescent="0.2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 x14ac:dyDescent="0.2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 x14ac:dyDescent="0.2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 x14ac:dyDescent="0.2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 x14ac:dyDescent="0.2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 x14ac:dyDescent="0.2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 x14ac:dyDescent="0.2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 x14ac:dyDescent="0.2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 x14ac:dyDescent="0.2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 x14ac:dyDescent="0.2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 x14ac:dyDescent="0.2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 x14ac:dyDescent="0.2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 x14ac:dyDescent="0.2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 x14ac:dyDescent="0.2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 x14ac:dyDescent="0.2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 x14ac:dyDescent="0.2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 x14ac:dyDescent="0.2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 x14ac:dyDescent="0.2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 x14ac:dyDescent="0.2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 x14ac:dyDescent="0.2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 x14ac:dyDescent="0.2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 x14ac:dyDescent="0.2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 x14ac:dyDescent="0.2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 x14ac:dyDescent="0.2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 x14ac:dyDescent="0.2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 x14ac:dyDescent="0.2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 x14ac:dyDescent="0.2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 x14ac:dyDescent="0.2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 x14ac:dyDescent="0.2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 x14ac:dyDescent="0.2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 x14ac:dyDescent="0.2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 x14ac:dyDescent="0.2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 x14ac:dyDescent="0.2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 x14ac:dyDescent="0.2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 x14ac:dyDescent="0.2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 x14ac:dyDescent="0.2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 x14ac:dyDescent="0.2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 x14ac:dyDescent="0.2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 x14ac:dyDescent="0.2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 x14ac:dyDescent="0.2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 x14ac:dyDescent="0.2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 x14ac:dyDescent="0.2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 x14ac:dyDescent="0.2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 x14ac:dyDescent="0.2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 x14ac:dyDescent="0.2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 x14ac:dyDescent="0.2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 x14ac:dyDescent="0.2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 x14ac:dyDescent="0.2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 x14ac:dyDescent="0.2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 x14ac:dyDescent="0.2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 x14ac:dyDescent="0.2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 x14ac:dyDescent="0.2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 x14ac:dyDescent="0.2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 x14ac:dyDescent="0.2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 x14ac:dyDescent="0.2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 x14ac:dyDescent="0.2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 x14ac:dyDescent="0.2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 x14ac:dyDescent="0.2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 x14ac:dyDescent="0.2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 x14ac:dyDescent="0.2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 x14ac:dyDescent="0.2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 x14ac:dyDescent="0.2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 x14ac:dyDescent="0.2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 x14ac:dyDescent="0.2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 x14ac:dyDescent="0.2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 x14ac:dyDescent="0.2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 x14ac:dyDescent="0.2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 x14ac:dyDescent="0.2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 x14ac:dyDescent="0.2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 x14ac:dyDescent="0.2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 x14ac:dyDescent="0.2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 x14ac:dyDescent="0.2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 x14ac:dyDescent="0.2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 x14ac:dyDescent="0.2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 x14ac:dyDescent="0.2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 x14ac:dyDescent="0.2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 x14ac:dyDescent="0.2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 x14ac:dyDescent="0.2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 x14ac:dyDescent="0.2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 x14ac:dyDescent="0.2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 x14ac:dyDescent="0.2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 x14ac:dyDescent="0.2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 x14ac:dyDescent="0.2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 x14ac:dyDescent="0.2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 x14ac:dyDescent="0.2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 x14ac:dyDescent="0.2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 x14ac:dyDescent="0.2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 x14ac:dyDescent="0.2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 x14ac:dyDescent="0.2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 x14ac:dyDescent="0.2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 x14ac:dyDescent="0.2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 x14ac:dyDescent="0.2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 x14ac:dyDescent="0.2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 x14ac:dyDescent="0.2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 x14ac:dyDescent="0.2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 x14ac:dyDescent="0.2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 x14ac:dyDescent="0.2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 x14ac:dyDescent="0.2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 x14ac:dyDescent="0.2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 x14ac:dyDescent="0.2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 x14ac:dyDescent="0.2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 x14ac:dyDescent="0.2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 x14ac:dyDescent="0.2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 x14ac:dyDescent="0.2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 x14ac:dyDescent="0.2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 x14ac:dyDescent="0.2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 x14ac:dyDescent="0.2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 x14ac:dyDescent="0.2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 x14ac:dyDescent="0.2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 x14ac:dyDescent="0.2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 x14ac:dyDescent="0.2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 x14ac:dyDescent="0.2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 x14ac:dyDescent="0.2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 x14ac:dyDescent="0.2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 x14ac:dyDescent="0.2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 x14ac:dyDescent="0.2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 x14ac:dyDescent="0.2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 x14ac:dyDescent="0.2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 x14ac:dyDescent="0.2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 x14ac:dyDescent="0.2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 x14ac:dyDescent="0.2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 x14ac:dyDescent="0.2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 x14ac:dyDescent="0.2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 x14ac:dyDescent="0.2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 x14ac:dyDescent="0.2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 x14ac:dyDescent="0.2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 x14ac:dyDescent="0.2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 x14ac:dyDescent="0.2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 x14ac:dyDescent="0.2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 x14ac:dyDescent="0.2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 x14ac:dyDescent="0.2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 x14ac:dyDescent="0.2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 x14ac:dyDescent="0.2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 x14ac:dyDescent="0.2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 x14ac:dyDescent="0.2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 x14ac:dyDescent="0.2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 x14ac:dyDescent="0.2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 x14ac:dyDescent="0.2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 x14ac:dyDescent="0.2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 x14ac:dyDescent="0.2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 x14ac:dyDescent="0.2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 x14ac:dyDescent="0.2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 x14ac:dyDescent="0.2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 x14ac:dyDescent="0.2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 x14ac:dyDescent="0.2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 x14ac:dyDescent="0.2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 x14ac:dyDescent="0.2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 x14ac:dyDescent="0.2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 x14ac:dyDescent="0.2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 x14ac:dyDescent="0.2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 x14ac:dyDescent="0.2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 x14ac:dyDescent="0.2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 x14ac:dyDescent="0.2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 x14ac:dyDescent="0.2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 x14ac:dyDescent="0.2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 x14ac:dyDescent="0.2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 x14ac:dyDescent="0.2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 x14ac:dyDescent="0.2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 x14ac:dyDescent="0.2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 x14ac:dyDescent="0.2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 x14ac:dyDescent="0.2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 x14ac:dyDescent="0.2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 x14ac:dyDescent="0.2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 x14ac:dyDescent="0.2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 x14ac:dyDescent="0.2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 x14ac:dyDescent="0.2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 x14ac:dyDescent="0.2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 x14ac:dyDescent="0.2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 x14ac:dyDescent="0.2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 x14ac:dyDescent="0.2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 x14ac:dyDescent="0.2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 x14ac:dyDescent="0.2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 x14ac:dyDescent="0.2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 x14ac:dyDescent="0.2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 x14ac:dyDescent="0.2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 x14ac:dyDescent="0.2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 x14ac:dyDescent="0.2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 x14ac:dyDescent="0.2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 x14ac:dyDescent="0.2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 x14ac:dyDescent="0.2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 x14ac:dyDescent="0.2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 x14ac:dyDescent="0.2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 x14ac:dyDescent="0.2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 x14ac:dyDescent="0.2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 x14ac:dyDescent="0.2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 x14ac:dyDescent="0.2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 x14ac:dyDescent="0.2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 x14ac:dyDescent="0.2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 x14ac:dyDescent="0.2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 x14ac:dyDescent="0.2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 x14ac:dyDescent="0.2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 x14ac:dyDescent="0.2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 x14ac:dyDescent="0.2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 x14ac:dyDescent="0.2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 x14ac:dyDescent="0.2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 x14ac:dyDescent="0.2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 x14ac:dyDescent="0.2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 x14ac:dyDescent="0.2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 x14ac:dyDescent="0.2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 x14ac:dyDescent="0.2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 x14ac:dyDescent="0.2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 x14ac:dyDescent="0.2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 x14ac:dyDescent="0.2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 x14ac:dyDescent="0.2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 x14ac:dyDescent="0.2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 x14ac:dyDescent="0.2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 x14ac:dyDescent="0.2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 x14ac:dyDescent="0.2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 x14ac:dyDescent="0.2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 x14ac:dyDescent="0.2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 x14ac:dyDescent="0.2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 x14ac:dyDescent="0.2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 x14ac:dyDescent="0.2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 x14ac:dyDescent="0.2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 x14ac:dyDescent="0.2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 x14ac:dyDescent="0.2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 x14ac:dyDescent="0.2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 x14ac:dyDescent="0.2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 x14ac:dyDescent="0.2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 x14ac:dyDescent="0.2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 x14ac:dyDescent="0.2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 x14ac:dyDescent="0.2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 x14ac:dyDescent="0.2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 x14ac:dyDescent="0.2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 x14ac:dyDescent="0.2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 x14ac:dyDescent="0.2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 x14ac:dyDescent="0.2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 x14ac:dyDescent="0.2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 x14ac:dyDescent="0.2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 x14ac:dyDescent="0.2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 x14ac:dyDescent="0.2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 x14ac:dyDescent="0.2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 x14ac:dyDescent="0.2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 x14ac:dyDescent="0.2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 x14ac:dyDescent="0.2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 x14ac:dyDescent="0.2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 x14ac:dyDescent="0.2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 x14ac:dyDescent="0.2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 x14ac:dyDescent="0.2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 x14ac:dyDescent="0.2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 x14ac:dyDescent="0.2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 x14ac:dyDescent="0.2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 x14ac:dyDescent="0.2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 x14ac:dyDescent="0.2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 x14ac:dyDescent="0.2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 x14ac:dyDescent="0.2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 x14ac:dyDescent="0.2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 x14ac:dyDescent="0.2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 x14ac:dyDescent="0.2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 x14ac:dyDescent="0.2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 x14ac:dyDescent="0.2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 x14ac:dyDescent="0.2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 x14ac:dyDescent="0.2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 x14ac:dyDescent="0.2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 x14ac:dyDescent="0.2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 x14ac:dyDescent="0.2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 x14ac:dyDescent="0.2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 x14ac:dyDescent="0.2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 x14ac:dyDescent="0.2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 x14ac:dyDescent="0.2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 x14ac:dyDescent="0.2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 x14ac:dyDescent="0.2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 x14ac:dyDescent="0.2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 x14ac:dyDescent="0.2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 x14ac:dyDescent="0.2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 x14ac:dyDescent="0.2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 x14ac:dyDescent="0.2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 x14ac:dyDescent="0.2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 x14ac:dyDescent="0.2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 x14ac:dyDescent="0.2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 x14ac:dyDescent="0.2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 x14ac:dyDescent="0.2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 x14ac:dyDescent="0.2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 x14ac:dyDescent="0.2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 x14ac:dyDescent="0.2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 x14ac:dyDescent="0.2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 x14ac:dyDescent="0.2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 x14ac:dyDescent="0.2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 x14ac:dyDescent="0.2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 x14ac:dyDescent="0.2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 x14ac:dyDescent="0.2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 x14ac:dyDescent="0.2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 x14ac:dyDescent="0.2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 x14ac:dyDescent="0.2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 x14ac:dyDescent="0.2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 x14ac:dyDescent="0.2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 x14ac:dyDescent="0.2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 x14ac:dyDescent="0.2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 x14ac:dyDescent="0.2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 x14ac:dyDescent="0.2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 x14ac:dyDescent="0.2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 x14ac:dyDescent="0.2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 x14ac:dyDescent="0.2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 x14ac:dyDescent="0.2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 x14ac:dyDescent="0.2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 x14ac:dyDescent="0.2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 x14ac:dyDescent="0.2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 x14ac:dyDescent="0.2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 x14ac:dyDescent="0.2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 x14ac:dyDescent="0.2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 x14ac:dyDescent="0.2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 x14ac:dyDescent="0.2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 x14ac:dyDescent="0.2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 x14ac:dyDescent="0.2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 x14ac:dyDescent="0.2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 x14ac:dyDescent="0.2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 x14ac:dyDescent="0.2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 x14ac:dyDescent="0.2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 x14ac:dyDescent="0.2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 x14ac:dyDescent="0.2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 x14ac:dyDescent="0.2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 x14ac:dyDescent="0.2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 x14ac:dyDescent="0.2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 x14ac:dyDescent="0.2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 x14ac:dyDescent="0.2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 x14ac:dyDescent="0.2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 x14ac:dyDescent="0.2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 x14ac:dyDescent="0.2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 x14ac:dyDescent="0.2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 x14ac:dyDescent="0.2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 x14ac:dyDescent="0.2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 x14ac:dyDescent="0.2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 x14ac:dyDescent="0.2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 x14ac:dyDescent="0.2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 x14ac:dyDescent="0.2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 x14ac:dyDescent="0.2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 x14ac:dyDescent="0.2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 x14ac:dyDescent="0.2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 x14ac:dyDescent="0.2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 x14ac:dyDescent="0.2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 x14ac:dyDescent="0.2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 x14ac:dyDescent="0.2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 x14ac:dyDescent="0.2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 x14ac:dyDescent="0.2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 x14ac:dyDescent="0.2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 x14ac:dyDescent="0.2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 x14ac:dyDescent="0.2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 x14ac:dyDescent="0.2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 x14ac:dyDescent="0.2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 x14ac:dyDescent="0.2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 x14ac:dyDescent="0.2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 x14ac:dyDescent="0.2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 x14ac:dyDescent="0.2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 x14ac:dyDescent="0.2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 x14ac:dyDescent="0.2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 x14ac:dyDescent="0.2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 x14ac:dyDescent="0.2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 x14ac:dyDescent="0.2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 x14ac:dyDescent="0.2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 x14ac:dyDescent="0.2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 x14ac:dyDescent="0.2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 x14ac:dyDescent="0.2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 x14ac:dyDescent="0.2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 x14ac:dyDescent="0.2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 x14ac:dyDescent="0.2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 x14ac:dyDescent="0.2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 x14ac:dyDescent="0.2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 x14ac:dyDescent="0.2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 x14ac:dyDescent="0.2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 x14ac:dyDescent="0.2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 x14ac:dyDescent="0.2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 x14ac:dyDescent="0.2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 x14ac:dyDescent="0.2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 x14ac:dyDescent="0.2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 x14ac:dyDescent="0.2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 x14ac:dyDescent="0.2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 x14ac:dyDescent="0.2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 x14ac:dyDescent="0.2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 x14ac:dyDescent="0.2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 x14ac:dyDescent="0.2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 x14ac:dyDescent="0.2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 x14ac:dyDescent="0.2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 x14ac:dyDescent="0.2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 x14ac:dyDescent="0.2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 x14ac:dyDescent="0.2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 x14ac:dyDescent="0.2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 x14ac:dyDescent="0.2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 x14ac:dyDescent="0.2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 x14ac:dyDescent="0.2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 x14ac:dyDescent="0.2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 x14ac:dyDescent="0.2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 x14ac:dyDescent="0.2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 x14ac:dyDescent="0.2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 x14ac:dyDescent="0.2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 x14ac:dyDescent="0.2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 x14ac:dyDescent="0.2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 x14ac:dyDescent="0.2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 x14ac:dyDescent="0.2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 x14ac:dyDescent="0.2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 x14ac:dyDescent="0.2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 x14ac:dyDescent="0.2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 x14ac:dyDescent="0.2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 x14ac:dyDescent="0.2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 x14ac:dyDescent="0.2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 x14ac:dyDescent="0.2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 x14ac:dyDescent="0.2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 x14ac:dyDescent="0.2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 x14ac:dyDescent="0.2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 x14ac:dyDescent="0.2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 x14ac:dyDescent="0.2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 x14ac:dyDescent="0.2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 x14ac:dyDescent="0.2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 x14ac:dyDescent="0.2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 x14ac:dyDescent="0.2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 x14ac:dyDescent="0.2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 x14ac:dyDescent="0.2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 x14ac:dyDescent="0.2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 x14ac:dyDescent="0.2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 x14ac:dyDescent="0.2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 x14ac:dyDescent="0.2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 x14ac:dyDescent="0.2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 x14ac:dyDescent="0.2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 x14ac:dyDescent="0.2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 x14ac:dyDescent="0.2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 x14ac:dyDescent="0.2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 x14ac:dyDescent="0.2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 x14ac:dyDescent="0.2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 x14ac:dyDescent="0.2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 x14ac:dyDescent="0.2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 x14ac:dyDescent="0.2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 x14ac:dyDescent="0.2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 x14ac:dyDescent="0.2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 x14ac:dyDescent="0.2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 x14ac:dyDescent="0.2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DH5" activePane="bottomRight" state="frozen"/>
      <selection pane="topRight" activeCell="C1" sqref="C1"/>
      <selection pane="bottomLeft" activeCell="A6" sqref="A6"/>
      <selection pane="bottomRight" activeCell="DM5" sqref="DM5:DN16"/>
    </sheetView>
  </sheetViews>
  <sheetFormatPr defaultColWidth="9.125" defaultRowHeight="12.75" x14ac:dyDescent="0.2"/>
  <cols>
    <col min="1" max="1" width="6.125" style="9" bestFit="1" customWidth="1"/>
    <col min="2" max="2" width="29.625" style="9" customWidth="1"/>
    <col min="3" max="3" width="21.375" style="9" customWidth="1"/>
    <col min="4" max="4" width="22.75" style="9" customWidth="1"/>
    <col min="5" max="6" width="19.25" style="10" bestFit="1" customWidth="1"/>
    <col min="7" max="7" width="22.75" style="10" customWidth="1"/>
    <col min="8" max="8" width="14.125" style="10" customWidth="1"/>
    <col min="9" max="9" width="7.375" style="10" customWidth="1"/>
    <col min="10" max="13" width="22.125" style="9" customWidth="1"/>
    <col min="14" max="14" width="23.375" style="9" customWidth="1"/>
    <col min="15" max="15" width="10.25" style="10" bestFit="1" customWidth="1"/>
    <col min="16" max="16" width="8" style="10" customWidth="1"/>
    <col min="17" max="20" width="21.375" style="9" customWidth="1"/>
    <col min="21" max="21" width="22.375" style="9" customWidth="1"/>
    <col min="22" max="22" width="11.25" style="10" bestFit="1" customWidth="1"/>
    <col min="23" max="23" width="8.375" style="10" bestFit="1" customWidth="1"/>
    <col min="24" max="27" width="21" style="9" customWidth="1"/>
    <col min="28" max="28" width="21.625" style="9" customWidth="1"/>
    <col min="29" max="29" width="15.125" style="10" customWidth="1"/>
    <col min="30" max="30" width="8.375" style="10" bestFit="1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97" x14ac:dyDescent="0.2">
      <c r="B1" s="9" t="s">
        <v>2840</v>
      </c>
      <c r="C1" s="9" t="s">
        <v>16</v>
      </c>
    </row>
    <row r="2" spans="1:197" x14ac:dyDescent="0.2">
      <c r="B2" s="9" t="s">
        <v>2873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9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 x14ac:dyDescent="0.2">
      <c r="B3" s="22" t="s">
        <v>2918</v>
      </c>
      <c r="C3" s="9" t="s">
        <v>239</v>
      </c>
      <c r="D3" s="16" t="s">
        <v>2852</v>
      </c>
      <c r="J3" s="9" t="s">
        <v>300</v>
      </c>
      <c r="K3" s="16" t="s">
        <v>2853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2852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25.5" x14ac:dyDescent="0.2">
      <c r="A4" s="12" t="s">
        <v>2842</v>
      </c>
      <c r="B4" s="13" t="s">
        <v>2843</v>
      </c>
      <c r="C4" s="13" t="s">
        <v>2870</v>
      </c>
      <c r="D4" s="13" t="s">
        <v>2882</v>
      </c>
      <c r="E4" s="14" t="s">
        <v>2927</v>
      </c>
      <c r="F4" s="13" t="s">
        <v>2926</v>
      </c>
      <c r="G4" s="13" t="s">
        <v>2844</v>
      </c>
      <c r="H4" s="14" t="s">
        <v>2845</v>
      </c>
      <c r="I4" s="14"/>
      <c r="J4" s="13" t="s">
        <v>2870</v>
      </c>
      <c r="K4" s="13" t="s">
        <v>2882</v>
      </c>
      <c r="L4" s="14" t="s">
        <v>2927</v>
      </c>
      <c r="M4" s="13" t="s">
        <v>2926</v>
      </c>
      <c r="N4" s="13" t="s">
        <v>2844</v>
      </c>
      <c r="O4" s="14" t="s">
        <v>2845</v>
      </c>
      <c r="P4" s="14"/>
      <c r="Q4" s="13" t="s">
        <v>2870</v>
      </c>
      <c r="R4" s="13" t="s">
        <v>2882</v>
      </c>
      <c r="S4" s="14" t="s">
        <v>2927</v>
      </c>
      <c r="T4" s="13" t="s">
        <v>2926</v>
      </c>
      <c r="U4" s="13" t="s">
        <v>2844</v>
      </c>
      <c r="V4" s="14" t="s">
        <v>2845</v>
      </c>
      <c r="W4" s="14"/>
      <c r="X4" s="13" t="s">
        <v>2870</v>
      </c>
      <c r="Y4" s="13" t="s">
        <v>2882</v>
      </c>
      <c r="Z4" s="14" t="s">
        <v>2927</v>
      </c>
      <c r="AA4" s="13" t="s">
        <v>2926</v>
      </c>
      <c r="AB4" s="13" t="s">
        <v>2844</v>
      </c>
      <c r="AC4" s="14" t="s">
        <v>2845</v>
      </c>
      <c r="AD4" s="14"/>
      <c r="AE4" s="13" t="s">
        <v>2870</v>
      </c>
      <c r="AF4" s="13" t="s">
        <v>2882</v>
      </c>
      <c r="AG4" s="14" t="s">
        <v>2927</v>
      </c>
      <c r="AH4" s="13" t="s">
        <v>2926</v>
      </c>
      <c r="AI4" s="13" t="s">
        <v>2844</v>
      </c>
      <c r="AJ4" s="14" t="s">
        <v>2845</v>
      </c>
      <c r="AK4" s="14"/>
      <c r="AL4" s="13" t="s">
        <v>2870</v>
      </c>
      <c r="AM4" s="13" t="s">
        <v>2882</v>
      </c>
      <c r="AN4" s="14" t="s">
        <v>2927</v>
      </c>
      <c r="AO4" s="13" t="s">
        <v>2926</v>
      </c>
      <c r="AP4" s="13" t="s">
        <v>2844</v>
      </c>
      <c r="AQ4" s="14" t="s">
        <v>2845</v>
      </c>
      <c r="AR4" s="14"/>
      <c r="AS4" s="13" t="s">
        <v>2870</v>
      </c>
      <c r="AT4" s="13" t="s">
        <v>2882</v>
      </c>
      <c r="AU4" s="14" t="s">
        <v>2927</v>
      </c>
      <c r="AV4" s="13" t="s">
        <v>2926</v>
      </c>
      <c r="AW4" s="13" t="s">
        <v>2844</v>
      </c>
      <c r="AX4" s="14" t="s">
        <v>2845</v>
      </c>
      <c r="AY4" s="14"/>
      <c r="AZ4" s="13" t="s">
        <v>2870</v>
      </c>
      <c r="BA4" s="13" t="s">
        <v>2882</v>
      </c>
      <c r="BB4" s="14" t="s">
        <v>2927</v>
      </c>
      <c r="BC4" s="13" t="s">
        <v>2926</v>
      </c>
      <c r="BD4" s="13" t="s">
        <v>2844</v>
      </c>
      <c r="BE4" s="14" t="s">
        <v>2845</v>
      </c>
      <c r="BF4" s="14"/>
      <c r="BG4" s="13" t="s">
        <v>2870</v>
      </c>
      <c r="BH4" s="13" t="s">
        <v>2882</v>
      </c>
      <c r="BI4" s="14" t="s">
        <v>2927</v>
      </c>
      <c r="BJ4" s="13" t="s">
        <v>2926</v>
      </c>
      <c r="BK4" s="13" t="s">
        <v>2844</v>
      </c>
      <c r="BL4" s="14" t="s">
        <v>2845</v>
      </c>
      <c r="BM4" s="14"/>
      <c r="BN4" s="13" t="s">
        <v>2870</v>
      </c>
      <c r="BO4" s="13" t="s">
        <v>2882</v>
      </c>
      <c r="BP4" s="14" t="s">
        <v>2927</v>
      </c>
      <c r="BQ4" s="13" t="s">
        <v>2926</v>
      </c>
      <c r="BR4" s="13" t="s">
        <v>2844</v>
      </c>
      <c r="BS4" s="14" t="s">
        <v>2845</v>
      </c>
      <c r="BT4" s="14"/>
      <c r="BU4" s="13" t="s">
        <v>2870</v>
      </c>
      <c r="BV4" s="13" t="s">
        <v>2882</v>
      </c>
      <c r="BW4" s="14" t="s">
        <v>2927</v>
      </c>
      <c r="BX4" s="13" t="s">
        <v>2926</v>
      </c>
      <c r="BY4" s="13" t="s">
        <v>2844</v>
      </c>
      <c r="BZ4" s="14" t="s">
        <v>2845</v>
      </c>
      <c r="CA4" s="14"/>
      <c r="CB4" s="13" t="s">
        <v>2870</v>
      </c>
      <c r="CC4" s="13" t="s">
        <v>2882</v>
      </c>
      <c r="CD4" s="14" t="s">
        <v>2927</v>
      </c>
      <c r="CE4" s="13" t="s">
        <v>2926</v>
      </c>
      <c r="CF4" s="13" t="s">
        <v>2844</v>
      </c>
      <c r="CG4" s="14" t="s">
        <v>2845</v>
      </c>
      <c r="CH4" s="14"/>
      <c r="CI4" s="13" t="s">
        <v>2870</v>
      </c>
      <c r="CJ4" s="13" t="s">
        <v>2882</v>
      </c>
      <c r="CK4" s="14" t="s">
        <v>2927</v>
      </c>
      <c r="CL4" s="13" t="s">
        <v>2926</v>
      </c>
      <c r="CM4" s="13" t="s">
        <v>2844</v>
      </c>
      <c r="CN4" s="14" t="s">
        <v>2845</v>
      </c>
      <c r="CO4" s="14"/>
      <c r="CP4" s="13" t="s">
        <v>2870</v>
      </c>
      <c r="CQ4" s="13" t="s">
        <v>2882</v>
      </c>
      <c r="CR4" s="14" t="s">
        <v>2927</v>
      </c>
      <c r="CS4" s="13" t="s">
        <v>2926</v>
      </c>
      <c r="CT4" s="13" t="s">
        <v>2844</v>
      </c>
      <c r="CU4" s="14" t="s">
        <v>2845</v>
      </c>
      <c r="CV4" s="14"/>
      <c r="CW4" s="13" t="s">
        <v>2870</v>
      </c>
      <c r="CX4" s="13" t="s">
        <v>2882</v>
      </c>
      <c r="CY4" s="14" t="s">
        <v>2927</v>
      </c>
      <c r="CZ4" s="13" t="s">
        <v>2926</v>
      </c>
      <c r="DA4" s="13" t="s">
        <v>2844</v>
      </c>
      <c r="DB4" s="14" t="s">
        <v>2845</v>
      </c>
      <c r="DC4" s="14"/>
      <c r="DD4" s="13" t="s">
        <v>2870</v>
      </c>
      <c r="DE4" s="13" t="s">
        <v>2882</v>
      </c>
      <c r="DF4" s="14" t="s">
        <v>2927</v>
      </c>
      <c r="DG4" s="13" t="s">
        <v>2926</v>
      </c>
      <c r="DH4" s="13" t="s">
        <v>2844</v>
      </c>
      <c r="DI4" s="14" t="s">
        <v>2845</v>
      </c>
      <c r="DJ4" s="14"/>
      <c r="DK4" s="13" t="s">
        <v>2870</v>
      </c>
      <c r="DL4" s="13" t="s">
        <v>2882</v>
      </c>
      <c r="DM4" s="14" t="s">
        <v>2927</v>
      </c>
      <c r="DN4" s="13" t="s">
        <v>2926</v>
      </c>
      <c r="DO4" s="13" t="s">
        <v>2844</v>
      </c>
      <c r="DP4" s="14" t="s">
        <v>2845</v>
      </c>
      <c r="DQ4" s="14"/>
    </row>
    <row r="5" spans="1:197" s="26" customFormat="1" ht="14.25" customHeight="1" x14ac:dyDescent="0.25">
      <c r="A5" s="40" t="s">
        <v>2790</v>
      </c>
      <c r="B5" s="40" t="s">
        <v>2791</v>
      </c>
      <c r="C5" s="107">
        <v>387576344.75999999</v>
      </c>
      <c r="D5" s="107">
        <v>425000000</v>
      </c>
      <c r="E5" s="107">
        <v>354166666.66666669</v>
      </c>
      <c r="F5" s="107">
        <v>358587657.56999993</v>
      </c>
      <c r="G5" s="107">
        <v>4420990.9033333333</v>
      </c>
      <c r="H5" s="107">
        <v>1.2482797844705884</v>
      </c>
      <c r="I5" s="104" t="s">
        <v>2846</v>
      </c>
      <c r="J5" s="107">
        <v>98523114.540000007</v>
      </c>
      <c r="K5" s="107">
        <v>107000000</v>
      </c>
      <c r="L5" s="107">
        <v>89166666.666666672</v>
      </c>
      <c r="M5" s="107">
        <v>93513065.160000071</v>
      </c>
      <c r="N5" s="107">
        <v>4346398.4933334338</v>
      </c>
      <c r="O5" s="107">
        <v>4.8744656000001125</v>
      </c>
      <c r="P5" s="104" t="s">
        <v>2846</v>
      </c>
      <c r="Q5" s="107">
        <v>32192653.59</v>
      </c>
      <c r="R5" s="107">
        <v>36747740</v>
      </c>
      <c r="S5" s="107">
        <v>30623116.666666668</v>
      </c>
      <c r="T5" s="107">
        <v>30136841.610000003</v>
      </c>
      <c r="U5" s="107">
        <v>-486275.05666666664</v>
      </c>
      <c r="V5" s="107">
        <v>-1.5879345723029499</v>
      </c>
      <c r="W5" s="104" t="s">
        <v>2847</v>
      </c>
      <c r="X5" s="107">
        <v>31415935.129999999</v>
      </c>
      <c r="Y5" s="107">
        <v>34011603.869999997</v>
      </c>
      <c r="Z5" s="107">
        <v>28343003.225000001</v>
      </c>
      <c r="AA5" s="107">
        <v>22845400.11999999</v>
      </c>
      <c r="AB5" s="107">
        <v>-5497603.1050000004</v>
      </c>
      <c r="AC5" s="107">
        <v>-19.396685176081935</v>
      </c>
      <c r="AD5" s="104" t="s">
        <v>2847</v>
      </c>
      <c r="AE5" s="107">
        <v>21549416.530000001</v>
      </c>
      <c r="AF5" s="107">
        <v>26180099.43</v>
      </c>
      <c r="AG5" s="107">
        <v>21816749.524999999</v>
      </c>
      <c r="AH5" s="107">
        <v>24924363.050000004</v>
      </c>
      <c r="AI5" s="107">
        <v>3107613.5249999999</v>
      </c>
      <c r="AJ5" s="107">
        <v>14.244163739602726</v>
      </c>
      <c r="AK5" s="104" t="s">
        <v>2846</v>
      </c>
      <c r="AL5" s="107">
        <v>20244774.530000001</v>
      </c>
      <c r="AM5" s="107">
        <v>22631500</v>
      </c>
      <c r="AN5" s="107">
        <v>18859583.333333332</v>
      </c>
      <c r="AO5" s="107">
        <v>23980666.660000004</v>
      </c>
      <c r="AP5" s="107">
        <v>5121083.3266666662</v>
      </c>
      <c r="AQ5" s="107">
        <v>27.153745849811102</v>
      </c>
      <c r="AR5" s="104" t="s">
        <v>2846</v>
      </c>
      <c r="AS5" s="107">
        <v>64289080.700000003</v>
      </c>
      <c r="AT5" s="107">
        <v>62249684.509999998</v>
      </c>
      <c r="AU5" s="107">
        <v>51874737.091666661</v>
      </c>
      <c r="AV5" s="107">
        <v>82344699.080000013</v>
      </c>
      <c r="AW5" s="107">
        <v>30469961.988333333</v>
      </c>
      <c r="AX5" s="107">
        <v>58.737573810717457</v>
      </c>
      <c r="AY5" s="104" t="s">
        <v>2846</v>
      </c>
      <c r="AZ5" s="107">
        <v>28900483.129999999</v>
      </c>
      <c r="BA5" s="107">
        <v>33000000</v>
      </c>
      <c r="BB5" s="107">
        <v>27500000</v>
      </c>
      <c r="BC5" s="107">
        <v>34787125.920000009</v>
      </c>
      <c r="BD5" s="107">
        <v>7287125.9199999999</v>
      </c>
      <c r="BE5" s="107">
        <v>26.498639709090909</v>
      </c>
      <c r="BF5" s="104" t="s">
        <v>2846</v>
      </c>
      <c r="BG5" s="107">
        <v>34747823.609999999</v>
      </c>
      <c r="BH5" s="107">
        <v>36811471.210000001</v>
      </c>
      <c r="BI5" s="107">
        <v>30676226.008333333</v>
      </c>
      <c r="BJ5" s="107">
        <v>33898186.830000006</v>
      </c>
      <c r="BK5" s="107">
        <v>3221960.8216666668</v>
      </c>
      <c r="BL5" s="107">
        <v>10.503119975682168</v>
      </c>
      <c r="BM5" s="104" t="s">
        <v>2846</v>
      </c>
      <c r="BN5" s="107">
        <v>30925723.899999999</v>
      </c>
      <c r="BO5" s="107">
        <v>31000000</v>
      </c>
      <c r="BP5" s="107">
        <v>25833333.333333336</v>
      </c>
      <c r="BQ5" s="107">
        <v>32976989.879999992</v>
      </c>
      <c r="BR5" s="107">
        <v>7143656.5466666659</v>
      </c>
      <c r="BS5" s="107">
        <v>27.652864051612902</v>
      </c>
      <c r="BT5" s="104" t="s">
        <v>2846</v>
      </c>
      <c r="BU5" s="107">
        <v>29162673.18</v>
      </c>
      <c r="BV5" s="107">
        <v>30100900.210000001</v>
      </c>
      <c r="BW5" s="107">
        <v>25084083.508333333</v>
      </c>
      <c r="BX5" s="107">
        <v>33044802.399999991</v>
      </c>
      <c r="BY5" s="107">
        <v>7960718.8916666666</v>
      </c>
      <c r="BZ5" s="107">
        <v>31.736136139962969</v>
      </c>
      <c r="CA5" s="104" t="s">
        <v>2846</v>
      </c>
      <c r="CB5" s="107">
        <v>62382294.990000002</v>
      </c>
      <c r="CC5" s="107">
        <v>62500294.990000002</v>
      </c>
      <c r="CD5" s="107">
        <v>52083579.158333331</v>
      </c>
      <c r="CE5" s="107">
        <v>57180388.940000005</v>
      </c>
      <c r="CF5" s="107">
        <v>5096809.7816666663</v>
      </c>
      <c r="CG5" s="107">
        <v>9.7858285932547719</v>
      </c>
      <c r="CH5" s="104" t="s">
        <v>2846</v>
      </c>
      <c r="CI5" s="107">
        <v>14971504.109999999</v>
      </c>
      <c r="CJ5" s="107">
        <v>16900000</v>
      </c>
      <c r="CK5" s="107">
        <v>14083333.333333334</v>
      </c>
      <c r="CL5" s="107">
        <v>19351131.370000005</v>
      </c>
      <c r="CM5" s="107">
        <v>5267798.0366666671</v>
      </c>
      <c r="CN5" s="107">
        <v>37.404483100591712</v>
      </c>
      <c r="CO5" s="104" t="s">
        <v>2846</v>
      </c>
      <c r="CP5" s="107">
        <v>38288105.109999999</v>
      </c>
      <c r="CQ5" s="107">
        <v>50345757.25</v>
      </c>
      <c r="CR5" s="107">
        <v>41954797.708333336</v>
      </c>
      <c r="CS5" s="107">
        <v>40278976.899999999</v>
      </c>
      <c r="CT5" s="107">
        <v>-1675820.8083333333</v>
      </c>
      <c r="CU5" s="107">
        <v>-3.9943484413475576</v>
      </c>
      <c r="CV5" s="104" t="s">
        <v>2847</v>
      </c>
      <c r="CW5" s="107">
        <v>11468755.390000001</v>
      </c>
      <c r="CX5" s="107">
        <v>14795480</v>
      </c>
      <c r="CY5" s="107">
        <v>12329566.666666666</v>
      </c>
      <c r="CZ5" s="107">
        <v>16829379.139999993</v>
      </c>
      <c r="DA5" s="107">
        <v>4499812.4733333336</v>
      </c>
      <c r="DB5" s="107">
        <v>36.496112109914648</v>
      </c>
      <c r="DC5" s="104" t="s">
        <v>2846</v>
      </c>
      <c r="DD5" s="107">
        <v>13850020.310000001</v>
      </c>
      <c r="DE5" s="107">
        <v>15500000</v>
      </c>
      <c r="DF5" s="107">
        <v>12916666.666666668</v>
      </c>
      <c r="DG5" s="107">
        <v>16526349.790000001</v>
      </c>
      <c r="DH5" s="107">
        <v>3609683.1233333331</v>
      </c>
      <c r="DI5" s="107">
        <v>27.945933858064514</v>
      </c>
      <c r="DJ5" s="104" t="s">
        <v>2846</v>
      </c>
      <c r="DK5" s="15">
        <f>C5+J5+Q5+X5+AE5+AL5+AS5+AZ5+BG5+BN5+BU5+CB5+CI5+CP5+CW5+DD5</f>
        <v>920488703.50999987</v>
      </c>
      <c r="DL5" s="15">
        <f t="shared" ref="DL5:DN7" si="0">D5+K5+R5+Y5+AF5+AM5+AT5+BA5+BH5+BO5+BV5+CC5+CJ5+CQ5+CX5+DE5</f>
        <v>1004774531.47</v>
      </c>
      <c r="DM5" s="15">
        <f t="shared" si="0"/>
        <v>837312109.5583334</v>
      </c>
      <c r="DN5" s="15">
        <f>F5+M5+T5+AA5+AH5+AO5+AV5+BC5+BJ5+BQ5+BX5+CE5+CL5+CS5+CZ5+DG5</f>
        <v>921206024.42000008</v>
      </c>
      <c r="DO5" s="15">
        <f>DN5-DM5</f>
        <v>83893914.861666679</v>
      </c>
      <c r="DP5" s="15">
        <f>DO5/DM5*100</f>
        <v>10.019431691477527</v>
      </c>
      <c r="DQ5" s="15" t="str">
        <f>IF((DP5&gt;0),"OK","Not OK")</f>
        <v>OK</v>
      </c>
    </row>
    <row r="6" spans="1:197" s="26" customFormat="1" ht="14.25" customHeight="1" x14ac:dyDescent="0.25">
      <c r="A6" s="40" t="s">
        <v>2792</v>
      </c>
      <c r="B6" s="40" t="s">
        <v>2793</v>
      </c>
      <c r="C6" s="107">
        <v>1686110</v>
      </c>
      <c r="D6" s="107">
        <v>1800000</v>
      </c>
      <c r="E6" s="107">
        <v>1500000</v>
      </c>
      <c r="F6" s="107">
        <v>1589989</v>
      </c>
      <c r="G6" s="107">
        <v>89989</v>
      </c>
      <c r="H6" s="107">
        <v>5.9992666666666672</v>
      </c>
      <c r="I6" s="104" t="s">
        <v>2846</v>
      </c>
      <c r="J6" s="107">
        <v>169650</v>
      </c>
      <c r="K6" s="107">
        <v>200000</v>
      </c>
      <c r="L6" s="107">
        <v>166666.66666666669</v>
      </c>
      <c r="M6" s="107">
        <v>138050</v>
      </c>
      <c r="N6" s="107">
        <v>-28616.666666666668</v>
      </c>
      <c r="O6" s="107">
        <v>-17.170000000000002</v>
      </c>
      <c r="P6" s="104" t="s">
        <v>2847</v>
      </c>
      <c r="Q6" s="107">
        <v>324000</v>
      </c>
      <c r="R6" s="107">
        <v>299100</v>
      </c>
      <c r="S6" s="107">
        <v>249250</v>
      </c>
      <c r="T6" s="107">
        <v>326750</v>
      </c>
      <c r="U6" s="107">
        <v>77500</v>
      </c>
      <c r="V6" s="107">
        <v>31.093279839518555</v>
      </c>
      <c r="W6" s="104" t="s">
        <v>2846</v>
      </c>
      <c r="X6" s="107">
        <v>136150</v>
      </c>
      <c r="Y6" s="107">
        <v>80000</v>
      </c>
      <c r="Z6" s="107">
        <v>66666.666666666672</v>
      </c>
      <c r="AA6" s="107">
        <v>100550</v>
      </c>
      <c r="AB6" s="107">
        <v>33883.333333333336</v>
      </c>
      <c r="AC6" s="107">
        <v>50.825000000000003</v>
      </c>
      <c r="AD6" s="104" t="s">
        <v>2846</v>
      </c>
      <c r="AE6" s="107">
        <v>50205</v>
      </c>
      <c r="AF6" s="107">
        <v>50205</v>
      </c>
      <c r="AG6" s="107">
        <v>41837.5</v>
      </c>
      <c r="AH6" s="107">
        <v>56450</v>
      </c>
      <c r="AI6" s="107">
        <v>14612.5</v>
      </c>
      <c r="AJ6" s="107">
        <v>34.926800119510006</v>
      </c>
      <c r="AK6" s="104" t="s">
        <v>2846</v>
      </c>
      <c r="AL6" s="107">
        <v>107900</v>
      </c>
      <c r="AM6" s="107">
        <v>110000</v>
      </c>
      <c r="AN6" s="107">
        <v>91666.666666666672</v>
      </c>
      <c r="AO6" s="107">
        <v>89850</v>
      </c>
      <c r="AP6" s="107">
        <v>-1816.666666666667</v>
      </c>
      <c r="AQ6" s="107">
        <v>-1.9818181818181817</v>
      </c>
      <c r="AR6" s="104" t="s">
        <v>2847</v>
      </c>
      <c r="AS6" s="107">
        <v>248300</v>
      </c>
      <c r="AT6" s="107">
        <v>311000</v>
      </c>
      <c r="AU6" s="107">
        <v>259166.66666666672</v>
      </c>
      <c r="AV6" s="107">
        <v>224200</v>
      </c>
      <c r="AW6" s="107">
        <v>-34966.666666666672</v>
      </c>
      <c r="AX6" s="107">
        <v>-13.491961414790996</v>
      </c>
      <c r="AY6" s="104" t="s">
        <v>2847</v>
      </c>
      <c r="AZ6" s="107">
        <v>140700</v>
      </c>
      <c r="BA6" s="107">
        <v>140000</v>
      </c>
      <c r="BB6" s="107">
        <v>116666.66666666667</v>
      </c>
      <c r="BC6" s="107">
        <v>144800</v>
      </c>
      <c r="BD6" s="107">
        <v>28133.333333333336</v>
      </c>
      <c r="BE6" s="107">
        <v>24.114285714285714</v>
      </c>
      <c r="BF6" s="104" t="s">
        <v>2846</v>
      </c>
      <c r="BG6" s="107">
        <v>146250</v>
      </c>
      <c r="BH6" s="107">
        <v>176216</v>
      </c>
      <c r="BI6" s="107">
        <v>146846.66666666669</v>
      </c>
      <c r="BJ6" s="107">
        <v>117450</v>
      </c>
      <c r="BK6" s="107">
        <v>-29396.666666666668</v>
      </c>
      <c r="BL6" s="107">
        <v>-20.01861351977119</v>
      </c>
      <c r="BM6" s="104" t="s">
        <v>2847</v>
      </c>
      <c r="BN6" s="107">
        <v>173550</v>
      </c>
      <c r="BO6" s="107">
        <v>100000</v>
      </c>
      <c r="BP6" s="107">
        <v>83333.333333333343</v>
      </c>
      <c r="BQ6" s="107">
        <v>145050</v>
      </c>
      <c r="BR6" s="107">
        <v>61716.666666666672</v>
      </c>
      <c r="BS6" s="107">
        <v>74.06</v>
      </c>
      <c r="BT6" s="104" t="s">
        <v>2846</v>
      </c>
      <c r="BU6" s="107">
        <v>138950</v>
      </c>
      <c r="BV6" s="107">
        <v>120000</v>
      </c>
      <c r="BW6" s="107">
        <v>100000</v>
      </c>
      <c r="BX6" s="107">
        <v>123000</v>
      </c>
      <c r="BY6" s="107">
        <v>23000</v>
      </c>
      <c r="BZ6" s="107">
        <v>23</v>
      </c>
      <c r="CA6" s="104" t="s">
        <v>2846</v>
      </c>
      <c r="CB6" s="107">
        <v>560850</v>
      </c>
      <c r="CC6" s="107">
        <v>600000</v>
      </c>
      <c r="CD6" s="107">
        <v>500000</v>
      </c>
      <c r="CE6" s="107">
        <v>512880</v>
      </c>
      <c r="CF6" s="107">
        <v>12880</v>
      </c>
      <c r="CG6" s="107">
        <v>2.5760000000000001</v>
      </c>
      <c r="CH6" s="104" t="s">
        <v>2846</v>
      </c>
      <c r="CI6" s="107">
        <v>45273.2</v>
      </c>
      <c r="CJ6" s="107">
        <v>46000</v>
      </c>
      <c r="CK6" s="107">
        <v>38333.333333333336</v>
      </c>
      <c r="CL6" s="107">
        <v>24100</v>
      </c>
      <c r="CM6" s="107">
        <v>-14233.333333333332</v>
      </c>
      <c r="CN6" s="107">
        <v>-37.130434782608695</v>
      </c>
      <c r="CO6" s="104" t="s">
        <v>2847</v>
      </c>
      <c r="CP6" s="107">
        <v>324700</v>
      </c>
      <c r="CQ6" s="107">
        <v>370000</v>
      </c>
      <c r="CR6" s="107">
        <v>308333.33333333337</v>
      </c>
      <c r="CS6" s="107">
        <v>317350</v>
      </c>
      <c r="CT6" s="107">
        <v>9016.6666666666661</v>
      </c>
      <c r="CU6" s="107">
        <v>2.9243243243243242</v>
      </c>
      <c r="CV6" s="104" t="s">
        <v>2846</v>
      </c>
      <c r="CW6" s="107">
        <v>61500</v>
      </c>
      <c r="CX6" s="107">
        <v>50000</v>
      </c>
      <c r="CY6" s="107">
        <v>41666.666666666664</v>
      </c>
      <c r="CZ6" s="107">
        <v>105640</v>
      </c>
      <c r="DA6" s="107">
        <v>63973.333333333336</v>
      </c>
      <c r="DB6" s="107">
        <v>153.536</v>
      </c>
      <c r="DC6" s="104" t="s">
        <v>2846</v>
      </c>
      <c r="DD6" s="107">
        <v>34650</v>
      </c>
      <c r="DE6" s="107">
        <v>30000</v>
      </c>
      <c r="DF6" s="107">
        <v>25000</v>
      </c>
      <c r="DG6" s="107">
        <v>45200</v>
      </c>
      <c r="DH6" s="107">
        <v>20200</v>
      </c>
      <c r="DI6" s="107">
        <v>80.8</v>
      </c>
      <c r="DJ6" s="104" t="s">
        <v>2846</v>
      </c>
      <c r="DK6" s="15">
        <f t="shared" ref="DK6:DK13" si="1">C6+J6+Q6+X6+AE6+AL6+AS6+AZ6+BG6+BN6+BU6+CB6+CI6+CP6+CW6+DD6</f>
        <v>4348738.2</v>
      </c>
      <c r="DL6" s="15">
        <f t="shared" si="0"/>
        <v>4482521</v>
      </c>
      <c r="DM6" s="15">
        <f t="shared" ref="DM6:DM16" si="2">E6+L6+S6+Z6+AG6+AN6+AU6+BB6+BI6+BP6+BW6+CD6+CK6+CR6+CY6+DF6</f>
        <v>3735434.1666666665</v>
      </c>
      <c r="DN6" s="15">
        <f t="shared" ref="DN6:DN16" si="3">F6+M6+T6+AA6+AH6+AO6+AV6+BC6+BJ6+BQ6+BX6+CE6+CL6+CS6+CZ6+DG6</f>
        <v>4061309</v>
      </c>
      <c r="DO6" s="15">
        <f t="shared" ref="DO6:DO13" si="4">DN6-DM6</f>
        <v>325874.83333333349</v>
      </c>
      <c r="DP6" s="15">
        <f t="shared" ref="DP6:DP13" si="5">DO6/DM6*100</f>
        <v>8.7238810481869518</v>
      </c>
      <c r="DQ6" s="15" t="str">
        <f t="shared" ref="DQ6:DQ16" si="6">IF((DP6&gt;0),"OK","Not OK")</f>
        <v>OK</v>
      </c>
    </row>
    <row r="7" spans="1:197" s="26" customFormat="1" ht="14.25" customHeight="1" x14ac:dyDescent="0.25">
      <c r="A7" s="40" t="s">
        <v>2794</v>
      </c>
      <c r="B7" s="40" t="s">
        <v>2795</v>
      </c>
      <c r="C7" s="107">
        <v>8292122.75</v>
      </c>
      <c r="D7" s="107">
        <v>9000000</v>
      </c>
      <c r="E7" s="107">
        <v>7500000</v>
      </c>
      <c r="F7" s="107">
        <v>6777505.8499999996</v>
      </c>
      <c r="G7" s="107">
        <v>-722494.15</v>
      </c>
      <c r="H7" s="107">
        <v>-9.6332553333333326</v>
      </c>
      <c r="I7" s="104" t="s">
        <v>2847</v>
      </c>
      <c r="J7" s="107">
        <v>2262717.25</v>
      </c>
      <c r="K7" s="107">
        <v>2500000</v>
      </c>
      <c r="L7" s="107">
        <v>2083333.3333333333</v>
      </c>
      <c r="M7" s="107">
        <v>380829.81</v>
      </c>
      <c r="N7" s="107">
        <v>-1702503.5233333334</v>
      </c>
      <c r="O7" s="107">
        <v>-81.720169119999994</v>
      </c>
      <c r="P7" s="104" t="s">
        <v>2847</v>
      </c>
      <c r="Q7" s="107">
        <v>77760</v>
      </c>
      <c r="R7" s="107">
        <v>176600</v>
      </c>
      <c r="S7" s="107">
        <v>147166.66666666669</v>
      </c>
      <c r="T7" s="107">
        <v>400730</v>
      </c>
      <c r="U7" s="107">
        <v>253563.33333333337</v>
      </c>
      <c r="V7" s="107">
        <v>172.29671574178934</v>
      </c>
      <c r="W7" s="104" t="s">
        <v>2846</v>
      </c>
      <c r="X7" s="107">
        <v>45458</v>
      </c>
      <c r="Y7" s="107">
        <v>99600</v>
      </c>
      <c r="Z7" s="107">
        <v>83000</v>
      </c>
      <c r="AA7" s="107">
        <v>93225</v>
      </c>
      <c r="AB7" s="107">
        <v>10225</v>
      </c>
      <c r="AC7" s="107">
        <v>12.319277108433734</v>
      </c>
      <c r="AD7" s="104" t="s">
        <v>2846</v>
      </c>
      <c r="AE7" s="107">
        <v>89901.31</v>
      </c>
      <c r="AF7" s="107">
        <v>98891.44</v>
      </c>
      <c r="AG7" s="107">
        <v>82409.53333333334</v>
      </c>
      <c r="AH7" s="107">
        <v>123248</v>
      </c>
      <c r="AI7" s="107">
        <v>40838.466666666667</v>
      </c>
      <c r="AJ7" s="107">
        <v>49.555512590371826</v>
      </c>
      <c r="AK7" s="104" t="s">
        <v>2846</v>
      </c>
      <c r="AL7" s="107">
        <v>11620</v>
      </c>
      <c r="AM7" s="107">
        <v>20000</v>
      </c>
      <c r="AN7" s="107">
        <v>16666.666666666668</v>
      </c>
      <c r="AO7" s="107">
        <v>23774</v>
      </c>
      <c r="AP7" s="107">
        <v>7107.3333333333339</v>
      </c>
      <c r="AQ7" s="107">
        <v>42.643999999999998</v>
      </c>
      <c r="AR7" s="104" t="s">
        <v>2846</v>
      </c>
      <c r="AS7" s="107">
        <v>373683</v>
      </c>
      <c r="AT7" s="107">
        <v>411051.3</v>
      </c>
      <c r="AU7" s="107">
        <v>342542.75</v>
      </c>
      <c r="AV7" s="107">
        <v>277719</v>
      </c>
      <c r="AW7" s="107">
        <v>-64823.75</v>
      </c>
      <c r="AX7" s="107">
        <v>-18.924280254070478</v>
      </c>
      <c r="AY7" s="104" t="s">
        <v>2847</v>
      </c>
      <c r="AZ7" s="107">
        <v>88511.5</v>
      </c>
      <c r="BA7" s="107">
        <v>120000</v>
      </c>
      <c r="BB7" s="107">
        <v>100000</v>
      </c>
      <c r="BC7" s="107">
        <v>124477.75</v>
      </c>
      <c r="BD7" s="107">
        <v>24477.75</v>
      </c>
      <c r="BE7" s="107">
        <v>24.47775</v>
      </c>
      <c r="BF7" s="104" t="s">
        <v>2846</v>
      </c>
      <c r="BG7" s="107">
        <v>68449</v>
      </c>
      <c r="BH7" s="107">
        <v>104514</v>
      </c>
      <c r="BI7" s="107">
        <v>87095</v>
      </c>
      <c r="BJ7" s="107">
        <v>26898</v>
      </c>
      <c r="BK7" s="107">
        <v>-60197</v>
      </c>
      <c r="BL7" s="107">
        <v>-69.116482002411161</v>
      </c>
      <c r="BM7" s="104" t="s">
        <v>2847</v>
      </c>
      <c r="BN7" s="107">
        <v>291848</v>
      </c>
      <c r="BO7" s="107">
        <v>300000</v>
      </c>
      <c r="BP7" s="107">
        <v>250000</v>
      </c>
      <c r="BQ7" s="107">
        <v>326206</v>
      </c>
      <c r="BR7" s="107">
        <v>76206</v>
      </c>
      <c r="BS7" s="107">
        <v>30.482399999999998</v>
      </c>
      <c r="BT7" s="104" t="s">
        <v>2846</v>
      </c>
      <c r="BU7" s="107">
        <v>11829</v>
      </c>
      <c r="BV7" s="107">
        <v>20000</v>
      </c>
      <c r="BW7" s="107">
        <v>16666.666666666668</v>
      </c>
      <c r="BX7" s="107">
        <v>40307</v>
      </c>
      <c r="BY7" s="107">
        <v>23640.333333333336</v>
      </c>
      <c r="BZ7" s="107">
        <v>141.84200000000001</v>
      </c>
      <c r="CA7" s="104" t="s">
        <v>2846</v>
      </c>
      <c r="CB7" s="107">
        <v>146953</v>
      </c>
      <c r="CC7" s="107">
        <v>200000</v>
      </c>
      <c r="CD7" s="107">
        <v>166666.66666666669</v>
      </c>
      <c r="CE7" s="107">
        <v>178503.5</v>
      </c>
      <c r="CF7" s="107">
        <v>11836.833333333334</v>
      </c>
      <c r="CG7" s="107">
        <v>7.1021000000000001</v>
      </c>
      <c r="CH7" s="104" t="s">
        <v>2846</v>
      </c>
      <c r="CI7" s="107">
        <v>19324</v>
      </c>
      <c r="CJ7" s="107">
        <v>25000</v>
      </c>
      <c r="CK7" s="107">
        <v>20833.333333333332</v>
      </c>
      <c r="CL7" s="107">
        <v>10248</v>
      </c>
      <c r="CM7" s="107">
        <v>-10585.333333333334</v>
      </c>
      <c r="CN7" s="107">
        <v>-50.809600000000003</v>
      </c>
      <c r="CO7" s="104" t="s">
        <v>2847</v>
      </c>
      <c r="CP7" s="107">
        <v>3105</v>
      </c>
      <c r="CQ7" s="107">
        <v>0</v>
      </c>
      <c r="CR7" s="107">
        <v>0</v>
      </c>
      <c r="CS7" s="107">
        <v>0</v>
      </c>
      <c r="CT7" s="107">
        <v>0</v>
      </c>
      <c r="CU7" s="108"/>
      <c r="CV7" s="104" t="s">
        <v>2846</v>
      </c>
      <c r="CW7" s="107">
        <v>315814</v>
      </c>
      <c r="CX7" s="107">
        <v>110001</v>
      </c>
      <c r="CY7" s="107">
        <v>91667.5</v>
      </c>
      <c r="CZ7" s="107">
        <v>269575.25</v>
      </c>
      <c r="DA7" s="107">
        <v>177907.75</v>
      </c>
      <c r="DB7" s="107">
        <v>194.07941745984127</v>
      </c>
      <c r="DC7" s="104" t="s">
        <v>2846</v>
      </c>
      <c r="DD7" s="107">
        <v>16461</v>
      </c>
      <c r="DE7" s="107">
        <v>15000</v>
      </c>
      <c r="DF7" s="107">
        <v>12500</v>
      </c>
      <c r="DG7" s="107">
        <v>12967</v>
      </c>
      <c r="DH7" s="107">
        <v>467</v>
      </c>
      <c r="DI7" s="107">
        <v>3.7360000000000002</v>
      </c>
      <c r="DJ7" s="104" t="s">
        <v>2846</v>
      </c>
      <c r="DK7" s="15">
        <f t="shared" si="1"/>
        <v>12115556.810000001</v>
      </c>
      <c r="DL7" s="15">
        <f t="shared" si="0"/>
        <v>13200657.74</v>
      </c>
      <c r="DM7" s="15">
        <f t="shared" si="2"/>
        <v>11000548.116666665</v>
      </c>
      <c r="DN7" s="15">
        <f t="shared" si="3"/>
        <v>9066214.1600000001</v>
      </c>
      <c r="DO7" s="15">
        <f t="shared" si="4"/>
        <v>-1934333.9566666652</v>
      </c>
      <c r="DP7" s="15">
        <f t="shared" si="5"/>
        <v>-17.583977963207147</v>
      </c>
      <c r="DQ7" s="15" t="str">
        <f t="shared" si="6"/>
        <v>Not OK</v>
      </c>
    </row>
    <row r="8" spans="1:197" s="26" customFormat="1" ht="14.25" customHeight="1" x14ac:dyDescent="0.25">
      <c r="A8" s="40" t="s">
        <v>2797</v>
      </c>
      <c r="B8" s="40" t="s">
        <v>2798</v>
      </c>
      <c r="C8" s="107">
        <v>201214006.53</v>
      </c>
      <c r="D8" s="107">
        <v>215000000</v>
      </c>
      <c r="E8" s="107">
        <v>179166666.66666666</v>
      </c>
      <c r="F8" s="107">
        <v>173005878.50999999</v>
      </c>
      <c r="G8" s="107">
        <v>-6160788.1566666663</v>
      </c>
      <c r="H8" s="107">
        <v>-3.43857943627907</v>
      </c>
      <c r="I8" s="104" t="s">
        <v>2847</v>
      </c>
      <c r="J8" s="107">
        <v>34797746.159999996</v>
      </c>
      <c r="K8" s="107">
        <v>38000000</v>
      </c>
      <c r="L8" s="107">
        <v>31666666.666666668</v>
      </c>
      <c r="M8" s="107">
        <v>28426167.649999999</v>
      </c>
      <c r="N8" s="107">
        <v>-3240499.0166666666</v>
      </c>
      <c r="O8" s="107">
        <v>-10.233154789473684</v>
      </c>
      <c r="P8" s="104" t="s">
        <v>2847</v>
      </c>
      <c r="Q8" s="107">
        <v>6505483.6200000001</v>
      </c>
      <c r="R8" s="107">
        <v>6686800</v>
      </c>
      <c r="S8" s="107">
        <v>5572333.333333333</v>
      </c>
      <c r="T8" s="107">
        <v>5537773.0200000005</v>
      </c>
      <c r="U8" s="107">
        <v>-34560.313333333332</v>
      </c>
      <c r="V8" s="107">
        <v>-0.62021259795417838</v>
      </c>
      <c r="W8" s="104" t="s">
        <v>2847</v>
      </c>
      <c r="X8" s="107">
        <v>4804741.0599999996</v>
      </c>
      <c r="Y8" s="107">
        <v>3850000</v>
      </c>
      <c r="Z8" s="107">
        <v>3208333.3333333335</v>
      </c>
      <c r="AA8" s="107">
        <v>4168896.06</v>
      </c>
      <c r="AB8" s="107">
        <v>960562.72666666668</v>
      </c>
      <c r="AC8" s="107">
        <v>29.939617454545456</v>
      </c>
      <c r="AD8" s="104" t="s">
        <v>2846</v>
      </c>
      <c r="AE8" s="107">
        <v>4343154</v>
      </c>
      <c r="AF8" s="107">
        <v>4976675.8899999997</v>
      </c>
      <c r="AG8" s="107">
        <v>4147229.9083333332</v>
      </c>
      <c r="AH8" s="107">
        <v>4525905.3899999997</v>
      </c>
      <c r="AI8" s="107">
        <v>378675.48166666669</v>
      </c>
      <c r="AJ8" s="107">
        <v>9.1308051406980404</v>
      </c>
      <c r="AK8" s="104" t="s">
        <v>2846</v>
      </c>
      <c r="AL8" s="107">
        <v>4385040.0599999996</v>
      </c>
      <c r="AM8" s="107">
        <v>4800000</v>
      </c>
      <c r="AN8" s="107">
        <v>4000000</v>
      </c>
      <c r="AO8" s="107">
        <v>3558033.5100000002</v>
      </c>
      <c r="AP8" s="107">
        <v>-441966.49</v>
      </c>
      <c r="AQ8" s="107">
        <v>-11.04916225</v>
      </c>
      <c r="AR8" s="104" t="s">
        <v>2847</v>
      </c>
      <c r="AS8" s="107">
        <v>7656146</v>
      </c>
      <c r="AT8" s="107">
        <v>8200000</v>
      </c>
      <c r="AU8" s="107">
        <v>6833333.333333333</v>
      </c>
      <c r="AV8" s="107">
        <v>6794164.1500000004</v>
      </c>
      <c r="AW8" s="107">
        <v>-39169.183333333334</v>
      </c>
      <c r="AX8" s="107">
        <v>-0.57320756097560976</v>
      </c>
      <c r="AY8" s="104" t="s">
        <v>2847</v>
      </c>
      <c r="AZ8" s="107">
        <v>7850612.2800000003</v>
      </c>
      <c r="BA8" s="107">
        <v>8900000</v>
      </c>
      <c r="BB8" s="107">
        <v>7416666.666666666</v>
      </c>
      <c r="BC8" s="107">
        <v>6548338.6799999997</v>
      </c>
      <c r="BD8" s="107">
        <v>-868327.98666666669</v>
      </c>
      <c r="BE8" s="107">
        <v>-11.707793078651685</v>
      </c>
      <c r="BF8" s="104" t="s">
        <v>2847</v>
      </c>
      <c r="BG8" s="107">
        <v>6096865.2699999996</v>
      </c>
      <c r="BH8" s="107">
        <v>6600699</v>
      </c>
      <c r="BI8" s="107">
        <v>5500582.5</v>
      </c>
      <c r="BJ8" s="107">
        <v>5022724.8900000006</v>
      </c>
      <c r="BK8" s="107">
        <v>-477857.61</v>
      </c>
      <c r="BL8" s="107">
        <v>-8.6874001071704665</v>
      </c>
      <c r="BM8" s="104" t="s">
        <v>2847</v>
      </c>
      <c r="BN8" s="107">
        <v>5891899.8399999999</v>
      </c>
      <c r="BO8" s="107">
        <v>5800000</v>
      </c>
      <c r="BP8" s="107">
        <v>4833333.333333333</v>
      </c>
      <c r="BQ8" s="107">
        <v>5581960.1900000004</v>
      </c>
      <c r="BR8" s="107">
        <v>748626.85666666669</v>
      </c>
      <c r="BS8" s="107">
        <v>15.48883151724138</v>
      </c>
      <c r="BT8" s="104" t="s">
        <v>2846</v>
      </c>
      <c r="BU8" s="107">
        <v>4168091.29</v>
      </c>
      <c r="BV8" s="107">
        <v>4300000</v>
      </c>
      <c r="BW8" s="107">
        <v>3583333.3333333335</v>
      </c>
      <c r="BX8" s="107">
        <v>3945465.99</v>
      </c>
      <c r="BY8" s="107">
        <v>362132.65666666668</v>
      </c>
      <c r="BZ8" s="107">
        <v>10.106027627906977</v>
      </c>
      <c r="CA8" s="104" t="s">
        <v>2846</v>
      </c>
      <c r="CB8" s="107">
        <v>4908288.07</v>
      </c>
      <c r="CC8" s="107">
        <v>5608288.0700000003</v>
      </c>
      <c r="CD8" s="107">
        <v>4673573.3916666666</v>
      </c>
      <c r="CE8" s="107">
        <v>4215619.1100000003</v>
      </c>
      <c r="CF8" s="107">
        <v>-457954.28166666668</v>
      </c>
      <c r="CG8" s="107">
        <v>-9.7988036837772494</v>
      </c>
      <c r="CH8" s="104" t="s">
        <v>2847</v>
      </c>
      <c r="CI8" s="107">
        <v>1643241.82</v>
      </c>
      <c r="CJ8" s="107">
        <v>1800000</v>
      </c>
      <c r="CK8" s="107">
        <v>1500000</v>
      </c>
      <c r="CL8" s="107">
        <v>1499858.3</v>
      </c>
      <c r="CM8" s="107">
        <v>-141.69999999999999</v>
      </c>
      <c r="CN8" s="107">
        <v>-9.4466666666666674E-3</v>
      </c>
      <c r="CO8" s="104" t="s">
        <v>2847</v>
      </c>
      <c r="CP8" s="107">
        <v>7628136.9000000004</v>
      </c>
      <c r="CQ8" s="107">
        <v>6807645</v>
      </c>
      <c r="CR8" s="107">
        <v>5673037.5</v>
      </c>
      <c r="CS8" s="107">
        <v>6417078.0899999999</v>
      </c>
      <c r="CT8" s="107">
        <v>744040.59</v>
      </c>
      <c r="CU8" s="107">
        <v>13.115382896728605</v>
      </c>
      <c r="CV8" s="104" t="s">
        <v>2846</v>
      </c>
      <c r="CW8" s="107">
        <v>4181177.07</v>
      </c>
      <c r="CX8" s="107">
        <v>4170000</v>
      </c>
      <c r="CY8" s="107">
        <v>3475000</v>
      </c>
      <c r="CZ8" s="107">
        <v>3713195.25</v>
      </c>
      <c r="DA8" s="107">
        <v>238195.25</v>
      </c>
      <c r="DB8" s="107">
        <v>6.8545395683453236</v>
      </c>
      <c r="DC8" s="104" t="s">
        <v>2846</v>
      </c>
      <c r="DD8" s="107">
        <v>5389847.2000000002</v>
      </c>
      <c r="DE8" s="107">
        <v>5300000</v>
      </c>
      <c r="DF8" s="107">
        <v>4416666.666666666</v>
      </c>
      <c r="DG8" s="107">
        <v>4389191.32</v>
      </c>
      <c r="DH8" s="107">
        <v>-27475.346666666668</v>
      </c>
      <c r="DI8" s="107">
        <v>-0.62208332075471706</v>
      </c>
      <c r="DJ8" s="104" t="s">
        <v>2847</v>
      </c>
      <c r="DK8" s="15">
        <f t="shared" si="1"/>
        <v>311464477.1699999</v>
      </c>
      <c r="DL8" s="15">
        <f t="shared" ref="DL8:DN13" si="7">D9+K8+R8+Y8+AF8+AM8+AT8+BA8+BH8+BO8+BV8+CC8+CJ8+CQ8+CX8+DE8</f>
        <v>269800107.95999998</v>
      </c>
      <c r="DM8" s="15">
        <f t="shared" si="2"/>
        <v>275666756.63333338</v>
      </c>
      <c r="DN8" s="15">
        <f t="shared" si="3"/>
        <v>267350250.11000004</v>
      </c>
      <c r="DO8" s="15">
        <f t="shared" si="4"/>
        <v>-8316506.5233333409</v>
      </c>
      <c r="DP8" s="15">
        <f t="shared" si="5"/>
        <v>-3.0168695801050811</v>
      </c>
      <c r="DQ8" s="15" t="str">
        <f t="shared" si="6"/>
        <v>Not OK</v>
      </c>
    </row>
    <row r="9" spans="1:197" s="26" customFormat="1" ht="14.25" customHeight="1" x14ac:dyDescent="0.25">
      <c r="A9" s="40" t="s">
        <v>2799</v>
      </c>
      <c r="B9" s="40" t="s">
        <v>2800</v>
      </c>
      <c r="C9" s="107">
        <v>140452878.90000001</v>
      </c>
      <c r="D9" s="107">
        <v>154000000</v>
      </c>
      <c r="E9" s="107">
        <v>128333333.33333334</v>
      </c>
      <c r="F9" s="107">
        <v>111388140.59</v>
      </c>
      <c r="G9" s="107">
        <v>-16945192.743333332</v>
      </c>
      <c r="H9" s="107">
        <v>-13.204046293506492</v>
      </c>
      <c r="I9" s="104" t="s">
        <v>2847</v>
      </c>
      <c r="J9" s="107">
        <v>42137006.490000002</v>
      </c>
      <c r="K9" s="107">
        <v>40000000</v>
      </c>
      <c r="L9" s="107">
        <v>33333333.333333332</v>
      </c>
      <c r="M9" s="107">
        <v>34645094.200000003</v>
      </c>
      <c r="N9" s="107">
        <v>1311760.8666666667</v>
      </c>
      <c r="O9" s="107">
        <v>3.9352825999999999</v>
      </c>
      <c r="P9" s="104" t="s">
        <v>2846</v>
      </c>
      <c r="Q9" s="107">
        <v>4478473.82</v>
      </c>
      <c r="R9" s="107">
        <v>4862200</v>
      </c>
      <c r="S9" s="107">
        <v>4051833.333333333</v>
      </c>
      <c r="T9" s="107">
        <v>4274545.57</v>
      </c>
      <c r="U9" s="107">
        <v>222712.23666666669</v>
      </c>
      <c r="V9" s="107">
        <v>5.4965794084982109</v>
      </c>
      <c r="W9" s="104" t="s">
        <v>2846</v>
      </c>
      <c r="X9" s="107">
        <v>3171133.37</v>
      </c>
      <c r="Y9" s="107">
        <v>2095053</v>
      </c>
      <c r="Z9" s="107">
        <v>1745877.5</v>
      </c>
      <c r="AA9" s="107">
        <v>2151592.2800000003</v>
      </c>
      <c r="AB9" s="107">
        <v>405714.78</v>
      </c>
      <c r="AC9" s="107">
        <v>23.238444850798523</v>
      </c>
      <c r="AD9" s="104" t="s">
        <v>2846</v>
      </c>
      <c r="AE9" s="107">
        <v>2492303.2799999998</v>
      </c>
      <c r="AF9" s="107">
        <v>2592307.2799999998</v>
      </c>
      <c r="AG9" s="107">
        <v>2160256.0666666664</v>
      </c>
      <c r="AH9" s="107">
        <v>2269680.6599999997</v>
      </c>
      <c r="AI9" s="107">
        <v>109424.59333333334</v>
      </c>
      <c r="AJ9" s="107">
        <v>5.0653529006021234</v>
      </c>
      <c r="AK9" s="104" t="s">
        <v>2846</v>
      </c>
      <c r="AL9" s="107">
        <v>990821.51</v>
      </c>
      <c r="AM9" s="107">
        <v>1100000</v>
      </c>
      <c r="AN9" s="107">
        <v>916666.66666666663</v>
      </c>
      <c r="AO9" s="107">
        <v>791717.53</v>
      </c>
      <c r="AP9" s="107">
        <v>-124949.13666666666</v>
      </c>
      <c r="AQ9" s="107">
        <v>-13.630814909090908</v>
      </c>
      <c r="AR9" s="104" t="s">
        <v>2847</v>
      </c>
      <c r="AS9" s="107">
        <v>7835831.2400000002</v>
      </c>
      <c r="AT9" s="107">
        <v>8270639.21</v>
      </c>
      <c r="AU9" s="107">
        <v>6892199.3416666668</v>
      </c>
      <c r="AV9" s="107">
        <v>3637695.7100000004</v>
      </c>
      <c r="AW9" s="107">
        <v>-3254503.6316666664</v>
      </c>
      <c r="AX9" s="107">
        <v>-47.220103051744651</v>
      </c>
      <c r="AY9" s="104" t="s">
        <v>2847</v>
      </c>
      <c r="AZ9" s="107">
        <v>2244859.84</v>
      </c>
      <c r="BA9" s="107">
        <v>1900000</v>
      </c>
      <c r="BB9" s="107">
        <v>1583333.3333333333</v>
      </c>
      <c r="BC9" s="107">
        <v>1875479.4699999997</v>
      </c>
      <c r="BD9" s="107">
        <v>292146.13666666666</v>
      </c>
      <c r="BE9" s="107">
        <v>18.451334947368419</v>
      </c>
      <c r="BF9" s="104" t="s">
        <v>2846</v>
      </c>
      <c r="BG9" s="107">
        <v>1389542.89</v>
      </c>
      <c r="BH9" s="107">
        <v>1390360</v>
      </c>
      <c r="BI9" s="107">
        <v>1158633.3333333335</v>
      </c>
      <c r="BJ9" s="107">
        <v>1257098.2</v>
      </c>
      <c r="BK9" s="107">
        <v>98464.866666666654</v>
      </c>
      <c r="BL9" s="107">
        <v>8.4983630138956823</v>
      </c>
      <c r="BM9" s="104" t="s">
        <v>2846</v>
      </c>
      <c r="BN9" s="107">
        <v>3991468.31</v>
      </c>
      <c r="BO9" s="107">
        <v>2500000</v>
      </c>
      <c r="BP9" s="107">
        <v>2083333.3333333333</v>
      </c>
      <c r="BQ9" s="107">
        <v>2926418.6400000006</v>
      </c>
      <c r="BR9" s="107">
        <v>843085.30666666664</v>
      </c>
      <c r="BS9" s="107">
        <v>40.468094720000003</v>
      </c>
      <c r="BT9" s="104" t="s">
        <v>2846</v>
      </c>
      <c r="BU9" s="107">
        <v>3525982.72</v>
      </c>
      <c r="BV9" s="107">
        <v>2750000</v>
      </c>
      <c r="BW9" s="107">
        <v>2291666.6666666665</v>
      </c>
      <c r="BX9" s="107">
        <v>3149245.71</v>
      </c>
      <c r="BY9" s="107">
        <v>857579.04333333333</v>
      </c>
      <c r="BZ9" s="107">
        <v>37.421630981818183</v>
      </c>
      <c r="CA9" s="104" t="s">
        <v>2846</v>
      </c>
      <c r="CB9" s="107">
        <v>1999157.58</v>
      </c>
      <c r="CC9" s="107">
        <v>2019157.58</v>
      </c>
      <c r="CD9" s="107">
        <v>1682631.3166666667</v>
      </c>
      <c r="CE9" s="107">
        <v>1465688.1</v>
      </c>
      <c r="CF9" s="107">
        <v>-216943.21666666667</v>
      </c>
      <c r="CG9" s="107">
        <v>-12.893092771887572</v>
      </c>
      <c r="CH9" s="104" t="s">
        <v>2847</v>
      </c>
      <c r="CI9" s="107">
        <v>360260.62</v>
      </c>
      <c r="CJ9" s="107">
        <v>402000</v>
      </c>
      <c r="CK9" s="107">
        <v>335000</v>
      </c>
      <c r="CL9" s="107">
        <v>486762.07</v>
      </c>
      <c r="CM9" s="107">
        <v>151762.07</v>
      </c>
      <c r="CN9" s="107">
        <v>45.302110447761194</v>
      </c>
      <c r="CO9" s="104" t="s">
        <v>2846</v>
      </c>
      <c r="CP9" s="107">
        <v>3070999.85</v>
      </c>
      <c r="CQ9" s="107">
        <v>2079502</v>
      </c>
      <c r="CR9" s="107">
        <v>1732918.3333333333</v>
      </c>
      <c r="CS9" s="107">
        <v>3015314.38</v>
      </c>
      <c r="CT9" s="107">
        <v>1282396.0466666666</v>
      </c>
      <c r="CU9" s="107">
        <v>74.002105119398777</v>
      </c>
      <c r="CV9" s="104" t="s">
        <v>2846</v>
      </c>
      <c r="CW9" s="107">
        <v>1678821.64</v>
      </c>
      <c r="CX9" s="107">
        <v>1660000</v>
      </c>
      <c r="CY9" s="107">
        <v>1383333.3333333335</v>
      </c>
      <c r="CZ9" s="107">
        <v>1360979.68</v>
      </c>
      <c r="DA9" s="107">
        <v>-22353.653333333332</v>
      </c>
      <c r="DB9" s="107">
        <v>-1.6159267469879517</v>
      </c>
      <c r="DC9" s="104" t="s">
        <v>2847</v>
      </c>
      <c r="DD9" s="107">
        <v>1419003.47</v>
      </c>
      <c r="DE9" s="107">
        <v>1300000</v>
      </c>
      <c r="DF9" s="107">
        <v>1083333.3333333333</v>
      </c>
      <c r="DG9" s="107">
        <v>1138709.3600000003</v>
      </c>
      <c r="DH9" s="107">
        <v>55376.026666666665</v>
      </c>
      <c r="DI9" s="107">
        <v>5.1116332307692307</v>
      </c>
      <c r="DJ9" s="104" t="s">
        <v>2846</v>
      </c>
      <c r="DK9" s="15">
        <f t="shared" si="1"/>
        <v>221238545.53</v>
      </c>
      <c r="DL9" s="15">
        <f t="shared" si="7"/>
        <v>82521219.070000008</v>
      </c>
      <c r="DM9" s="15">
        <f t="shared" si="2"/>
        <v>190767682.5583334</v>
      </c>
      <c r="DN9" s="15">
        <f t="shared" si="3"/>
        <v>175834162.15000004</v>
      </c>
      <c r="DO9" s="15">
        <f t="shared" si="4"/>
        <v>-14933520.408333361</v>
      </c>
      <c r="DP9" s="15">
        <f t="shared" si="5"/>
        <v>-7.828118582803957</v>
      </c>
      <c r="DQ9" s="15" t="str">
        <f t="shared" si="6"/>
        <v>Not OK</v>
      </c>
    </row>
    <row r="10" spans="1:197" s="26" customFormat="1" ht="14.25" customHeight="1" x14ac:dyDescent="0.25">
      <c r="A10" s="40" t="s">
        <v>2801</v>
      </c>
      <c r="B10" s="40" t="s">
        <v>2802</v>
      </c>
      <c r="C10" s="107">
        <v>11410261.58</v>
      </c>
      <c r="D10" s="107">
        <v>7600000</v>
      </c>
      <c r="E10" s="107">
        <v>6333333.333333333</v>
      </c>
      <c r="F10" s="107">
        <v>5537867.5999999996</v>
      </c>
      <c r="G10" s="107">
        <v>-795465.7333333334</v>
      </c>
      <c r="H10" s="107">
        <v>-12.559985263157895</v>
      </c>
      <c r="I10" s="104" t="s">
        <v>2847</v>
      </c>
      <c r="J10" s="107">
        <v>1082775</v>
      </c>
      <c r="K10" s="107">
        <v>500000</v>
      </c>
      <c r="L10" s="107">
        <v>416666.66666666669</v>
      </c>
      <c r="M10" s="107">
        <v>319989</v>
      </c>
      <c r="N10" s="107">
        <v>-96677.666666666686</v>
      </c>
      <c r="O10" s="107">
        <v>-23.202639999999999</v>
      </c>
      <c r="P10" s="104" t="s">
        <v>2847</v>
      </c>
      <c r="Q10" s="107">
        <v>65157.96</v>
      </c>
      <c r="R10" s="107">
        <v>72430</v>
      </c>
      <c r="S10" s="107">
        <v>60358.333333333336</v>
      </c>
      <c r="T10" s="107">
        <v>98429.34</v>
      </c>
      <c r="U10" s="107">
        <v>38071.006666666668</v>
      </c>
      <c r="V10" s="107">
        <v>63.074979980670996</v>
      </c>
      <c r="W10" s="104" t="s">
        <v>2846</v>
      </c>
      <c r="X10" s="107">
        <v>208987.06</v>
      </c>
      <c r="Y10" s="107">
        <v>250000</v>
      </c>
      <c r="Z10" s="107">
        <v>208333.33333333334</v>
      </c>
      <c r="AA10" s="107">
        <v>249050</v>
      </c>
      <c r="AB10" s="107">
        <v>40716.666666666672</v>
      </c>
      <c r="AC10" s="107">
        <v>19.544</v>
      </c>
      <c r="AD10" s="104" t="s">
        <v>2846</v>
      </c>
      <c r="AE10" s="107">
        <v>180643</v>
      </c>
      <c r="AF10" s="107">
        <v>168633.33</v>
      </c>
      <c r="AG10" s="107">
        <v>140527.77499999999</v>
      </c>
      <c r="AH10" s="107">
        <v>305526.59999999998</v>
      </c>
      <c r="AI10" s="107">
        <v>164998.82500000001</v>
      </c>
      <c r="AJ10" s="107">
        <v>117.41367498346857</v>
      </c>
      <c r="AK10" s="104" t="s">
        <v>2846</v>
      </c>
      <c r="AL10" s="107">
        <v>3243</v>
      </c>
      <c r="AM10" s="107">
        <v>8000</v>
      </c>
      <c r="AN10" s="107">
        <v>6666.6666666666661</v>
      </c>
      <c r="AO10" s="107">
        <v>5892</v>
      </c>
      <c r="AP10" s="107">
        <v>-774.66666666666663</v>
      </c>
      <c r="AQ10" s="107">
        <v>-11.62</v>
      </c>
      <c r="AR10" s="104" t="s">
        <v>2847</v>
      </c>
      <c r="AS10" s="107">
        <v>3428548</v>
      </c>
      <c r="AT10" s="107">
        <v>3770353.35</v>
      </c>
      <c r="AU10" s="107">
        <v>3141961.125</v>
      </c>
      <c r="AV10" s="107">
        <v>769730</v>
      </c>
      <c r="AW10" s="107">
        <v>-2372231.125</v>
      </c>
      <c r="AX10" s="107">
        <v>-75.501606500621492</v>
      </c>
      <c r="AY10" s="104" t="s">
        <v>2847</v>
      </c>
      <c r="AZ10" s="107">
        <v>667836</v>
      </c>
      <c r="BA10" s="107">
        <v>210000</v>
      </c>
      <c r="BB10" s="107">
        <v>175000</v>
      </c>
      <c r="BC10" s="107">
        <v>254907.9</v>
      </c>
      <c r="BD10" s="107">
        <v>79907.899999999994</v>
      </c>
      <c r="BE10" s="107">
        <v>45.661657142857138</v>
      </c>
      <c r="BF10" s="104" t="s">
        <v>2846</v>
      </c>
      <c r="BG10" s="107">
        <v>52743</v>
      </c>
      <c r="BH10" s="107">
        <v>57514</v>
      </c>
      <c r="BI10" s="107">
        <v>47928.333333333336</v>
      </c>
      <c r="BJ10" s="107">
        <v>39268</v>
      </c>
      <c r="BK10" s="107">
        <v>-8660.3333333333339</v>
      </c>
      <c r="BL10" s="107">
        <v>-18.069339639044408</v>
      </c>
      <c r="BM10" s="104" t="s">
        <v>2847</v>
      </c>
      <c r="BN10" s="107">
        <v>70170.23</v>
      </c>
      <c r="BO10" s="107">
        <v>10000</v>
      </c>
      <c r="BP10" s="107">
        <v>8333.3333333333339</v>
      </c>
      <c r="BQ10" s="107">
        <v>71675.100000000006</v>
      </c>
      <c r="BR10" s="107">
        <v>63341.76666666667</v>
      </c>
      <c r="BS10" s="107">
        <v>760.10119999999995</v>
      </c>
      <c r="BT10" s="104" t="s">
        <v>2846</v>
      </c>
      <c r="BU10" s="107">
        <v>170498</v>
      </c>
      <c r="BV10" s="107">
        <v>114000</v>
      </c>
      <c r="BW10" s="107">
        <v>95000</v>
      </c>
      <c r="BX10" s="107">
        <v>219221</v>
      </c>
      <c r="BY10" s="107">
        <v>124221</v>
      </c>
      <c r="BZ10" s="107">
        <v>130.75894736842105</v>
      </c>
      <c r="CA10" s="104" t="s">
        <v>2846</v>
      </c>
      <c r="CB10" s="107">
        <v>2905155.5</v>
      </c>
      <c r="CC10" s="107">
        <v>2114331.5</v>
      </c>
      <c r="CD10" s="107">
        <v>1761942.9166666667</v>
      </c>
      <c r="CE10" s="107">
        <v>750498.83</v>
      </c>
      <c r="CF10" s="107">
        <v>-1011444.0866666667</v>
      </c>
      <c r="CG10" s="107">
        <v>-57.405042870524326</v>
      </c>
      <c r="CH10" s="104" t="s">
        <v>2847</v>
      </c>
      <c r="CI10" s="107">
        <v>2883</v>
      </c>
      <c r="CJ10" s="107">
        <v>4000</v>
      </c>
      <c r="CK10" s="107">
        <v>3333.333333333333</v>
      </c>
      <c r="CL10" s="107">
        <v>1783</v>
      </c>
      <c r="CM10" s="107">
        <v>-1550.3333333333333</v>
      </c>
      <c r="CN10" s="107">
        <v>-46.51</v>
      </c>
      <c r="CO10" s="104" t="s">
        <v>2847</v>
      </c>
      <c r="CP10" s="107">
        <v>1114939</v>
      </c>
      <c r="CQ10" s="107">
        <v>431662</v>
      </c>
      <c r="CR10" s="107">
        <v>359718.33333333337</v>
      </c>
      <c r="CS10" s="107">
        <v>286161</v>
      </c>
      <c r="CT10" s="107">
        <v>-73557.333333333343</v>
      </c>
      <c r="CU10" s="107">
        <v>-20.448591722227111</v>
      </c>
      <c r="CV10" s="104" t="s">
        <v>2847</v>
      </c>
      <c r="CW10" s="107">
        <v>0</v>
      </c>
      <c r="CX10" s="107">
        <v>0</v>
      </c>
      <c r="CY10" s="107">
        <v>0</v>
      </c>
      <c r="CZ10" s="107">
        <v>1200</v>
      </c>
      <c r="DA10" s="107">
        <v>1200</v>
      </c>
      <c r="DB10" s="108"/>
      <c r="DC10" s="104" t="s">
        <v>2846</v>
      </c>
      <c r="DD10" s="107">
        <v>360</v>
      </c>
      <c r="DE10" s="107">
        <v>1300</v>
      </c>
      <c r="DF10" s="107">
        <v>1083.3333333333333</v>
      </c>
      <c r="DG10" s="107">
        <v>1315</v>
      </c>
      <c r="DH10" s="107">
        <v>231.66666666666666</v>
      </c>
      <c r="DI10" s="107">
        <v>21.384615384615387</v>
      </c>
      <c r="DJ10" s="104" t="s">
        <v>2846</v>
      </c>
      <c r="DK10" s="15">
        <f t="shared" si="1"/>
        <v>21364200.330000002</v>
      </c>
      <c r="DL10" s="15">
        <f t="shared" si="7"/>
        <v>152712224.18000001</v>
      </c>
      <c r="DM10" s="15">
        <f t="shared" si="2"/>
        <v>12760186.81666667</v>
      </c>
      <c r="DN10" s="15">
        <f t="shared" si="3"/>
        <v>8912514.3699999992</v>
      </c>
      <c r="DO10" s="15">
        <f t="shared" si="4"/>
        <v>-3847672.446666671</v>
      </c>
      <c r="DP10" s="15">
        <f t="shared" si="5"/>
        <v>-30.153731304631432</v>
      </c>
      <c r="DQ10" s="15" t="str">
        <f t="shared" si="6"/>
        <v>Not OK</v>
      </c>
    </row>
    <row r="11" spans="1:197" s="26" customFormat="1" ht="14.25" customHeight="1" x14ac:dyDescent="0.25">
      <c r="A11" s="40" t="s">
        <v>2803</v>
      </c>
      <c r="B11" s="40" t="s">
        <v>2804</v>
      </c>
      <c r="C11" s="107">
        <v>138527415.09999999</v>
      </c>
      <c r="D11" s="107">
        <v>145000000</v>
      </c>
      <c r="E11" s="107">
        <v>120833333.33333333</v>
      </c>
      <c r="F11" s="107">
        <v>117655764.08999999</v>
      </c>
      <c r="G11" s="107">
        <v>-3177569.2433333336</v>
      </c>
      <c r="H11" s="107">
        <v>-2.6297124772413798</v>
      </c>
      <c r="I11" s="104" t="s">
        <v>2847</v>
      </c>
      <c r="J11" s="107">
        <v>47022690.630000003</v>
      </c>
      <c r="K11" s="107">
        <v>48000000</v>
      </c>
      <c r="L11" s="107">
        <v>40000000</v>
      </c>
      <c r="M11" s="107">
        <v>30721352.25</v>
      </c>
      <c r="N11" s="107">
        <v>-9278647.75</v>
      </c>
      <c r="O11" s="107">
        <v>-23.196619375000001</v>
      </c>
      <c r="P11" s="104" t="s">
        <v>2847</v>
      </c>
      <c r="Q11" s="107">
        <v>5917817</v>
      </c>
      <c r="R11" s="107">
        <v>5791000</v>
      </c>
      <c r="S11" s="107">
        <v>4825833.333333333</v>
      </c>
      <c r="T11" s="107">
        <v>4996560.3099999996</v>
      </c>
      <c r="U11" s="107">
        <v>170726.97666666665</v>
      </c>
      <c r="V11" s="107">
        <v>3.5377719219478498</v>
      </c>
      <c r="W11" s="104" t="s">
        <v>2846</v>
      </c>
      <c r="X11" s="107">
        <v>6930145.8600000003</v>
      </c>
      <c r="Y11" s="107">
        <v>5973336</v>
      </c>
      <c r="Z11" s="107">
        <v>4977780</v>
      </c>
      <c r="AA11" s="107">
        <v>4714047.8900000006</v>
      </c>
      <c r="AB11" s="107">
        <v>-263732.11</v>
      </c>
      <c r="AC11" s="107">
        <v>-5.2981873445592207</v>
      </c>
      <c r="AD11" s="104" t="s">
        <v>2847</v>
      </c>
      <c r="AE11" s="107">
        <v>6098170.2599999998</v>
      </c>
      <c r="AF11" s="107">
        <v>6131165.0499999998</v>
      </c>
      <c r="AG11" s="107">
        <v>5109304.208333333</v>
      </c>
      <c r="AH11" s="107">
        <v>3826030</v>
      </c>
      <c r="AI11" s="107">
        <v>-1283274.2083333333</v>
      </c>
      <c r="AJ11" s="107">
        <v>-25.116418126763691</v>
      </c>
      <c r="AK11" s="104" t="s">
        <v>2847</v>
      </c>
      <c r="AL11" s="107">
        <v>1867223.2</v>
      </c>
      <c r="AM11" s="107">
        <v>2400000</v>
      </c>
      <c r="AN11" s="107">
        <v>2000000</v>
      </c>
      <c r="AO11" s="107">
        <v>1901553.03</v>
      </c>
      <c r="AP11" s="107">
        <v>-98446.97</v>
      </c>
      <c r="AQ11" s="107">
        <v>-4.9223485</v>
      </c>
      <c r="AR11" s="104" t="s">
        <v>2847</v>
      </c>
      <c r="AS11" s="107">
        <v>15063748</v>
      </c>
      <c r="AT11" s="107">
        <v>18123036.300000001</v>
      </c>
      <c r="AU11" s="107">
        <v>15102530.25</v>
      </c>
      <c r="AV11" s="107">
        <v>15281916.57</v>
      </c>
      <c r="AW11" s="107">
        <v>179386.32</v>
      </c>
      <c r="AX11" s="107">
        <v>1.1877898407122873</v>
      </c>
      <c r="AY11" s="104" t="s">
        <v>2846</v>
      </c>
      <c r="AZ11" s="107">
        <v>5608482.6100000003</v>
      </c>
      <c r="BA11" s="107">
        <v>6080000</v>
      </c>
      <c r="BB11" s="107">
        <v>5066666.666666667</v>
      </c>
      <c r="BC11" s="107">
        <v>4919442.95</v>
      </c>
      <c r="BD11" s="107">
        <v>-147223.71666666665</v>
      </c>
      <c r="BE11" s="107">
        <v>-2.9057312500000001</v>
      </c>
      <c r="BF11" s="104" t="s">
        <v>2847</v>
      </c>
      <c r="BG11" s="107">
        <v>3539645.35</v>
      </c>
      <c r="BH11" s="107">
        <v>3858453</v>
      </c>
      <c r="BI11" s="107">
        <v>3215377.5</v>
      </c>
      <c r="BJ11" s="107">
        <v>3055058</v>
      </c>
      <c r="BK11" s="107">
        <v>-160319.5</v>
      </c>
      <c r="BL11" s="107">
        <v>-4.9860241915607109</v>
      </c>
      <c r="BM11" s="104" t="s">
        <v>2847</v>
      </c>
      <c r="BN11" s="107">
        <v>7292736.4500000002</v>
      </c>
      <c r="BO11" s="107">
        <v>6000000</v>
      </c>
      <c r="BP11" s="107">
        <v>5000000</v>
      </c>
      <c r="BQ11" s="107">
        <v>4908831.7</v>
      </c>
      <c r="BR11" s="107">
        <v>-91168.3</v>
      </c>
      <c r="BS11" s="107">
        <v>-1.823366</v>
      </c>
      <c r="BT11" s="104" t="s">
        <v>2847</v>
      </c>
      <c r="BU11" s="107">
        <v>6473072.2199999997</v>
      </c>
      <c r="BV11" s="107">
        <v>5760000</v>
      </c>
      <c r="BW11" s="107">
        <v>4800000</v>
      </c>
      <c r="BX11" s="107">
        <v>5769402.5</v>
      </c>
      <c r="BY11" s="107">
        <v>969402.5</v>
      </c>
      <c r="BZ11" s="107">
        <v>20.195885416666666</v>
      </c>
      <c r="CA11" s="104" t="s">
        <v>2846</v>
      </c>
      <c r="CB11" s="107">
        <v>13016113.82</v>
      </c>
      <c r="CC11" s="107">
        <v>13166563.82</v>
      </c>
      <c r="CD11" s="107">
        <v>10972136.516666668</v>
      </c>
      <c r="CE11" s="107">
        <v>10657225.560000001</v>
      </c>
      <c r="CF11" s="107">
        <v>-314910.95666666667</v>
      </c>
      <c r="CG11" s="107">
        <v>-2.870096960499144</v>
      </c>
      <c r="CH11" s="104" t="s">
        <v>2847</v>
      </c>
      <c r="CI11" s="107">
        <v>2174355.41</v>
      </c>
      <c r="CJ11" s="107">
        <v>2165000</v>
      </c>
      <c r="CK11" s="107">
        <v>1804166.6666666667</v>
      </c>
      <c r="CL11" s="107">
        <v>2628072</v>
      </c>
      <c r="CM11" s="107">
        <v>823905.33333333326</v>
      </c>
      <c r="CN11" s="107">
        <v>45.66680831408776</v>
      </c>
      <c r="CO11" s="104" t="s">
        <v>2846</v>
      </c>
      <c r="CP11" s="107">
        <v>8904791.3900000006</v>
      </c>
      <c r="CQ11" s="107">
        <v>9250000</v>
      </c>
      <c r="CR11" s="107">
        <v>7708333.333333333</v>
      </c>
      <c r="CS11" s="107">
        <v>6757909.0999999996</v>
      </c>
      <c r="CT11" s="107">
        <v>-950424.2333333334</v>
      </c>
      <c r="CU11" s="107">
        <v>-12.329827891891892</v>
      </c>
      <c r="CV11" s="104" t="s">
        <v>2847</v>
      </c>
      <c r="CW11" s="107">
        <v>2761370.48</v>
      </c>
      <c r="CX11" s="107">
        <v>2700000</v>
      </c>
      <c r="CY11" s="107">
        <v>2250000</v>
      </c>
      <c r="CZ11" s="107">
        <v>2116552.62</v>
      </c>
      <c r="DA11" s="107">
        <v>-133447.38</v>
      </c>
      <c r="DB11" s="107">
        <v>-5.9309946666666669</v>
      </c>
      <c r="DC11" s="104" t="s">
        <v>2847</v>
      </c>
      <c r="DD11" s="107">
        <v>2304948</v>
      </c>
      <c r="DE11" s="107">
        <v>2000000</v>
      </c>
      <c r="DF11" s="107">
        <v>1666666.6666666667</v>
      </c>
      <c r="DG11" s="107">
        <v>1991746.95</v>
      </c>
      <c r="DH11" s="107">
        <v>325080.28333333333</v>
      </c>
      <c r="DI11" s="107">
        <v>19.504816999999999</v>
      </c>
      <c r="DJ11" s="104" t="s">
        <v>2846</v>
      </c>
      <c r="DK11" s="15">
        <f t="shared" si="1"/>
        <v>273502725.77999997</v>
      </c>
      <c r="DL11" s="15">
        <f t="shared" si="7"/>
        <v>507398554.17000002</v>
      </c>
      <c r="DM11" s="15">
        <f t="shared" si="2"/>
        <v>235332128.47499999</v>
      </c>
      <c r="DN11" s="15">
        <f t="shared" si="3"/>
        <v>221901465.51999992</v>
      </c>
      <c r="DO11" s="15">
        <f t="shared" si="4"/>
        <v>-13430662.955000073</v>
      </c>
      <c r="DP11" s="15">
        <f t="shared" si="5"/>
        <v>-5.7071097950090781</v>
      </c>
      <c r="DQ11" s="15" t="str">
        <f t="shared" si="6"/>
        <v>Not OK</v>
      </c>
    </row>
    <row r="12" spans="1:197" s="26" customFormat="1" ht="14.25" customHeight="1" x14ac:dyDescent="0.25">
      <c r="A12" s="40" t="s">
        <v>2805</v>
      </c>
      <c r="B12" s="40" t="s">
        <v>2806</v>
      </c>
      <c r="C12" s="107">
        <v>362798848.49000001</v>
      </c>
      <c r="D12" s="107">
        <v>370000000</v>
      </c>
      <c r="E12" s="107">
        <v>308333333.33333331</v>
      </c>
      <c r="F12" s="107">
        <v>310484839.19</v>
      </c>
      <c r="G12" s="107">
        <v>2151505.8566666665</v>
      </c>
      <c r="H12" s="107">
        <v>0.6977856832432433</v>
      </c>
      <c r="I12" s="104" t="s">
        <v>2846</v>
      </c>
      <c r="J12" s="107">
        <v>147483060.63</v>
      </c>
      <c r="K12" s="107">
        <v>152500000</v>
      </c>
      <c r="L12" s="107">
        <v>127083333.33333334</v>
      </c>
      <c r="M12" s="107">
        <v>126221201.20999999</v>
      </c>
      <c r="N12" s="107">
        <v>-862132.12333333341</v>
      </c>
      <c r="O12" s="107">
        <v>-0.67839904786885241</v>
      </c>
      <c r="P12" s="104" t="s">
        <v>2847</v>
      </c>
      <c r="Q12" s="107">
        <v>44370583.909999996</v>
      </c>
      <c r="R12" s="107">
        <v>45178700</v>
      </c>
      <c r="S12" s="107">
        <v>37648916.666666664</v>
      </c>
      <c r="T12" s="107">
        <v>37895690.799999997</v>
      </c>
      <c r="U12" s="107">
        <v>246774.13333333336</v>
      </c>
      <c r="V12" s="107">
        <v>0.65546144532711215</v>
      </c>
      <c r="W12" s="104" t="s">
        <v>2846</v>
      </c>
      <c r="X12" s="107">
        <v>34394824.850000001</v>
      </c>
      <c r="Y12" s="107">
        <v>37801500</v>
      </c>
      <c r="Z12" s="107">
        <v>31501250</v>
      </c>
      <c r="AA12" s="107">
        <v>29193920.370000001</v>
      </c>
      <c r="AB12" s="107">
        <v>-2307329.63</v>
      </c>
      <c r="AC12" s="107">
        <v>-7.3245653109003612</v>
      </c>
      <c r="AD12" s="104" t="s">
        <v>2847</v>
      </c>
      <c r="AE12" s="107">
        <v>28604855.84</v>
      </c>
      <c r="AF12" s="107">
        <v>29392592.030000001</v>
      </c>
      <c r="AG12" s="107">
        <v>24493826.691666666</v>
      </c>
      <c r="AH12" s="107">
        <v>27848017.309999999</v>
      </c>
      <c r="AI12" s="107">
        <v>3354190.6183333336</v>
      </c>
      <c r="AJ12" s="107">
        <v>13.694024459944847</v>
      </c>
      <c r="AK12" s="104" t="s">
        <v>2846</v>
      </c>
      <c r="AL12" s="107">
        <v>33209364.57</v>
      </c>
      <c r="AM12" s="107">
        <v>34869000</v>
      </c>
      <c r="AN12" s="107">
        <v>29057500</v>
      </c>
      <c r="AO12" s="107">
        <v>28495653.870000001</v>
      </c>
      <c r="AP12" s="107">
        <v>-561846.13</v>
      </c>
      <c r="AQ12" s="107">
        <v>-1.9335666523272821</v>
      </c>
      <c r="AR12" s="104" t="s">
        <v>2847</v>
      </c>
      <c r="AS12" s="107">
        <v>62892449.719999999</v>
      </c>
      <c r="AT12" s="107">
        <v>66665996.710000001</v>
      </c>
      <c r="AU12" s="107">
        <v>55554997.258333333</v>
      </c>
      <c r="AV12" s="107">
        <v>54611390.32</v>
      </c>
      <c r="AW12" s="107">
        <v>-943606.93833333335</v>
      </c>
      <c r="AX12" s="107">
        <v>-1.698509557917026</v>
      </c>
      <c r="AY12" s="104" t="s">
        <v>2847</v>
      </c>
      <c r="AZ12" s="107">
        <v>28661469.359999999</v>
      </c>
      <c r="BA12" s="107">
        <v>26000000</v>
      </c>
      <c r="BB12" s="107">
        <v>21666666.666666664</v>
      </c>
      <c r="BC12" s="107">
        <v>21507252.899999999</v>
      </c>
      <c r="BD12" s="107">
        <v>-159413.76666666666</v>
      </c>
      <c r="BE12" s="107">
        <v>-0.73575584615384626</v>
      </c>
      <c r="BF12" s="104" t="s">
        <v>2847</v>
      </c>
      <c r="BG12" s="107">
        <v>30044442.579999998</v>
      </c>
      <c r="BH12" s="107">
        <v>31065975</v>
      </c>
      <c r="BI12" s="107">
        <v>25888312.5</v>
      </c>
      <c r="BJ12" s="107">
        <v>25585285</v>
      </c>
      <c r="BK12" s="107">
        <v>-303027.5</v>
      </c>
      <c r="BL12" s="107">
        <v>-1.1705185496350914</v>
      </c>
      <c r="BM12" s="104" t="s">
        <v>2847</v>
      </c>
      <c r="BN12" s="107">
        <v>29150794.579999998</v>
      </c>
      <c r="BO12" s="107">
        <v>30000000</v>
      </c>
      <c r="BP12" s="107">
        <v>25000000</v>
      </c>
      <c r="BQ12" s="107">
        <v>24111904.640000001</v>
      </c>
      <c r="BR12" s="107">
        <v>-888095.36</v>
      </c>
      <c r="BS12" s="107">
        <v>-3.55238144</v>
      </c>
      <c r="BT12" s="104" t="s">
        <v>2847</v>
      </c>
      <c r="BU12" s="107">
        <v>33279937.010000002</v>
      </c>
      <c r="BV12" s="107">
        <v>33069420</v>
      </c>
      <c r="BW12" s="107">
        <v>27557850</v>
      </c>
      <c r="BX12" s="107">
        <v>27384181.100000001</v>
      </c>
      <c r="BY12" s="107">
        <v>-173668.9</v>
      </c>
      <c r="BZ12" s="107">
        <v>-0.63019756621071676</v>
      </c>
      <c r="CA12" s="104" t="s">
        <v>2847</v>
      </c>
      <c r="CB12" s="107">
        <v>39736573.579999998</v>
      </c>
      <c r="CC12" s="107">
        <v>39736573.579999998</v>
      </c>
      <c r="CD12" s="107">
        <v>33113811.31666667</v>
      </c>
      <c r="CE12" s="107">
        <v>31696905.07</v>
      </c>
      <c r="CF12" s="107">
        <v>-1416906.2466666666</v>
      </c>
      <c r="CG12" s="107">
        <v>-4.2788981102683188</v>
      </c>
      <c r="CH12" s="104" t="s">
        <v>2847</v>
      </c>
      <c r="CI12" s="107">
        <v>19274057.690000001</v>
      </c>
      <c r="CJ12" s="107">
        <v>19292000</v>
      </c>
      <c r="CK12" s="107">
        <v>16076666.666666666</v>
      </c>
      <c r="CL12" s="107">
        <v>16093621.869999999</v>
      </c>
      <c r="CM12" s="107">
        <v>16955.203333333335</v>
      </c>
      <c r="CN12" s="107">
        <v>0.10546466929297119</v>
      </c>
      <c r="CO12" s="104" t="s">
        <v>2846</v>
      </c>
      <c r="CP12" s="107">
        <v>33292613.300000001</v>
      </c>
      <c r="CQ12" s="107">
        <v>33292613.300000001</v>
      </c>
      <c r="CR12" s="107">
        <v>27743844.416666668</v>
      </c>
      <c r="CS12" s="107">
        <v>28595583.23</v>
      </c>
      <c r="CT12" s="107">
        <v>851738.81333333324</v>
      </c>
      <c r="CU12" s="107">
        <v>3.0700100553536305</v>
      </c>
      <c r="CV12" s="104" t="s">
        <v>2846</v>
      </c>
      <c r="CW12" s="107">
        <v>21111726.859999999</v>
      </c>
      <c r="CX12" s="107">
        <v>21000000</v>
      </c>
      <c r="CY12" s="107">
        <v>17500000</v>
      </c>
      <c r="CZ12" s="107">
        <v>16055123.199999999</v>
      </c>
      <c r="DA12" s="107">
        <v>-1444876.8</v>
      </c>
      <c r="DB12" s="107">
        <v>-8.2564388571428573</v>
      </c>
      <c r="DC12" s="104" t="s">
        <v>2847</v>
      </c>
      <c r="DD12" s="107">
        <v>22540465.16</v>
      </c>
      <c r="DE12" s="107">
        <v>23820000</v>
      </c>
      <c r="DF12" s="107">
        <v>19850000</v>
      </c>
      <c r="DG12" s="107">
        <v>19840883.329999998</v>
      </c>
      <c r="DH12" s="107">
        <v>-9116.67</v>
      </c>
      <c r="DI12" s="107">
        <v>-4.5927808564231738E-2</v>
      </c>
      <c r="DJ12" s="104" t="s">
        <v>2847</v>
      </c>
      <c r="DK12" s="15">
        <f t="shared" si="1"/>
        <v>970846068.13000023</v>
      </c>
      <c r="DL12" s="15">
        <f t="shared" si="7"/>
        <v>733684370.62</v>
      </c>
      <c r="DM12" s="15">
        <f t="shared" si="2"/>
        <v>828070308.8499999</v>
      </c>
      <c r="DN12" s="15">
        <f t="shared" si="3"/>
        <v>825621453.41000021</v>
      </c>
      <c r="DO12" s="15">
        <f t="shared" si="4"/>
        <v>-2448855.4399996996</v>
      </c>
      <c r="DP12" s="15">
        <f t="shared" si="5"/>
        <v>-0.29573037625278453</v>
      </c>
      <c r="DQ12" s="15" t="str">
        <f t="shared" si="6"/>
        <v>Not OK</v>
      </c>
    </row>
    <row r="13" spans="1:197" s="26" customFormat="1" ht="14.25" customHeight="1" x14ac:dyDescent="0.25">
      <c r="A13" s="40" t="s">
        <v>2807</v>
      </c>
      <c r="B13" s="40" t="s">
        <v>2808</v>
      </c>
      <c r="C13" s="107">
        <v>59899690.240000002</v>
      </c>
      <c r="D13" s="107">
        <v>110000000</v>
      </c>
      <c r="E13" s="107">
        <v>91666666.666666672</v>
      </c>
      <c r="F13" s="107">
        <v>78148550.719999999</v>
      </c>
      <c r="G13" s="107">
        <v>-13518115.946666665</v>
      </c>
      <c r="H13" s="107">
        <v>-14.747035578181819</v>
      </c>
      <c r="I13" s="104" t="s">
        <v>2847</v>
      </c>
      <c r="J13" s="107">
        <v>66258225.420000002</v>
      </c>
      <c r="K13" s="107">
        <v>38300000</v>
      </c>
      <c r="L13" s="107">
        <v>31916666.666666668</v>
      </c>
      <c r="M13" s="107">
        <v>21812655.400000002</v>
      </c>
      <c r="N13" s="107">
        <v>-10104011.266666666</v>
      </c>
      <c r="O13" s="107">
        <v>-31.657476553524802</v>
      </c>
      <c r="P13" s="104" t="s">
        <v>2847</v>
      </c>
      <c r="Q13" s="107">
        <v>6245051.7300000004</v>
      </c>
      <c r="R13" s="107">
        <v>3682880</v>
      </c>
      <c r="S13" s="107">
        <v>3069066.6666666665</v>
      </c>
      <c r="T13" s="107">
        <v>3956896.27</v>
      </c>
      <c r="U13" s="107">
        <v>887829.60333333339</v>
      </c>
      <c r="V13" s="107">
        <v>28.928325766791207</v>
      </c>
      <c r="W13" s="104" t="s">
        <v>2846</v>
      </c>
      <c r="X13" s="107">
        <v>5390123.4400000004</v>
      </c>
      <c r="Y13" s="107">
        <v>3667500</v>
      </c>
      <c r="Z13" s="107">
        <v>3056250</v>
      </c>
      <c r="AA13" s="107">
        <v>3620765.3899999997</v>
      </c>
      <c r="AB13" s="107">
        <v>564515.39</v>
      </c>
      <c r="AC13" s="107">
        <v>18.470851206543969</v>
      </c>
      <c r="AD13" s="104" t="s">
        <v>2846</v>
      </c>
      <c r="AE13" s="107">
        <v>5865972.8899999997</v>
      </c>
      <c r="AF13" s="107">
        <v>5765972.8899999997</v>
      </c>
      <c r="AG13" s="107">
        <v>4804977.4083333332</v>
      </c>
      <c r="AH13" s="107">
        <v>4858497.7300000004</v>
      </c>
      <c r="AI13" s="107">
        <v>53520.321666666663</v>
      </c>
      <c r="AJ13" s="107">
        <v>1.1138516816717119</v>
      </c>
      <c r="AK13" s="104" t="s">
        <v>2846</v>
      </c>
      <c r="AL13" s="107">
        <v>4532074.96</v>
      </c>
      <c r="AM13" s="107">
        <v>4570000</v>
      </c>
      <c r="AN13" s="107">
        <v>3808333.333333333</v>
      </c>
      <c r="AO13" s="107">
        <v>3382192.4699999997</v>
      </c>
      <c r="AP13" s="107">
        <v>-426140.86333333328</v>
      </c>
      <c r="AQ13" s="107">
        <v>-11.189694442013129</v>
      </c>
      <c r="AR13" s="104" t="s">
        <v>2847</v>
      </c>
      <c r="AS13" s="107">
        <v>13330421.16</v>
      </c>
      <c r="AT13" s="107">
        <v>24133917.890000001</v>
      </c>
      <c r="AU13" s="107">
        <v>20111598.241666667</v>
      </c>
      <c r="AV13" s="107">
        <v>13976467.280000001</v>
      </c>
      <c r="AW13" s="107">
        <v>-6135130.961666666</v>
      </c>
      <c r="AX13" s="107">
        <v>-30.505437150967285</v>
      </c>
      <c r="AY13" s="104" t="s">
        <v>2847</v>
      </c>
      <c r="AZ13" s="107">
        <v>5825849.7999999998</v>
      </c>
      <c r="BA13" s="107">
        <v>5500000</v>
      </c>
      <c r="BB13" s="107">
        <v>4583333.333333333</v>
      </c>
      <c r="BC13" s="107">
        <v>4234621.2699999996</v>
      </c>
      <c r="BD13" s="107">
        <v>-348712.0633333333</v>
      </c>
      <c r="BE13" s="107">
        <v>-7.6082631999999997</v>
      </c>
      <c r="BF13" s="104" t="s">
        <v>2847</v>
      </c>
      <c r="BG13" s="107">
        <v>8498552.8300000001</v>
      </c>
      <c r="BH13" s="107">
        <v>7013280</v>
      </c>
      <c r="BI13" s="107">
        <v>5844400</v>
      </c>
      <c r="BJ13" s="107">
        <v>5055811.6500000004</v>
      </c>
      <c r="BK13" s="107">
        <v>-788588.35</v>
      </c>
      <c r="BL13" s="107">
        <v>-13.493059167750326</v>
      </c>
      <c r="BM13" s="104" t="s">
        <v>2847</v>
      </c>
      <c r="BN13" s="107">
        <v>7454463.3899999997</v>
      </c>
      <c r="BO13" s="107">
        <v>4000000</v>
      </c>
      <c r="BP13" s="107">
        <v>3333333.3333333335</v>
      </c>
      <c r="BQ13" s="107">
        <v>4231347.2699999996</v>
      </c>
      <c r="BR13" s="107">
        <v>898013.93666666665</v>
      </c>
      <c r="BS13" s="107">
        <v>26.940418099999999</v>
      </c>
      <c r="BT13" s="104" t="s">
        <v>2846</v>
      </c>
      <c r="BU13" s="107">
        <v>6118104.0999999996</v>
      </c>
      <c r="BV13" s="107">
        <v>5748000</v>
      </c>
      <c r="BW13" s="107">
        <v>4790000</v>
      </c>
      <c r="BX13" s="107">
        <v>5986157.5499999998</v>
      </c>
      <c r="BY13" s="107">
        <v>1196157.55</v>
      </c>
      <c r="BZ13" s="107">
        <v>24.9719739039666</v>
      </c>
      <c r="CA13" s="104" t="s">
        <v>2846</v>
      </c>
      <c r="CB13" s="107">
        <v>10886004.58</v>
      </c>
      <c r="CC13" s="107">
        <v>11339829.779999999</v>
      </c>
      <c r="CD13" s="107">
        <v>9449858.1500000004</v>
      </c>
      <c r="CE13" s="107">
        <v>10089242.959999999</v>
      </c>
      <c r="CF13" s="107">
        <v>639384.81000000006</v>
      </c>
      <c r="CG13" s="107">
        <v>6.766078388171362</v>
      </c>
      <c r="CH13" s="104" t="s">
        <v>2846</v>
      </c>
      <c r="CI13" s="107">
        <v>5146971.47</v>
      </c>
      <c r="CJ13" s="107">
        <v>3952000</v>
      </c>
      <c r="CK13" s="107">
        <v>3293333.3333333335</v>
      </c>
      <c r="CL13" s="107">
        <v>2907303.0300000003</v>
      </c>
      <c r="CM13" s="107">
        <v>-386030.30333333334</v>
      </c>
      <c r="CN13" s="107">
        <v>-11.721567914979756</v>
      </c>
      <c r="CO13" s="104" t="s">
        <v>2847</v>
      </c>
      <c r="CP13" s="107">
        <v>14288892</v>
      </c>
      <c r="CQ13" s="107">
        <v>6304124.4100000001</v>
      </c>
      <c r="CR13" s="107">
        <v>5253437.0083333338</v>
      </c>
      <c r="CS13" s="107">
        <v>5980698.0099999998</v>
      </c>
      <c r="CT13" s="107">
        <v>727261.00166666671</v>
      </c>
      <c r="CU13" s="107">
        <v>13.843527589900466</v>
      </c>
      <c r="CV13" s="104" t="s">
        <v>2846</v>
      </c>
      <c r="CW13" s="107">
        <v>7358029.9000000004</v>
      </c>
      <c r="CX13" s="107">
        <v>4924000</v>
      </c>
      <c r="CY13" s="107">
        <v>4103333.333333333</v>
      </c>
      <c r="CZ13" s="107">
        <v>5789562.6400000006</v>
      </c>
      <c r="DA13" s="107">
        <v>1686229.3066666666</v>
      </c>
      <c r="DB13" s="107">
        <v>41.094134199837534</v>
      </c>
      <c r="DC13" s="104" t="s">
        <v>2846</v>
      </c>
      <c r="DD13" s="107">
        <v>7395308.0499999998</v>
      </c>
      <c r="DE13" s="107">
        <v>5000000</v>
      </c>
      <c r="DF13" s="107">
        <v>4166666.6666666665</v>
      </c>
      <c r="DG13" s="107">
        <v>3769117.83</v>
      </c>
      <c r="DH13" s="107">
        <v>-397548.83666666667</v>
      </c>
      <c r="DI13" s="107">
        <v>-9.5411720800000008</v>
      </c>
      <c r="DJ13" s="104" t="s">
        <v>2847</v>
      </c>
      <c r="DK13" s="15">
        <f t="shared" si="1"/>
        <v>234493735.96000004</v>
      </c>
      <c r="DL13" s="15">
        <f t="shared" si="7"/>
        <v>133901504.97</v>
      </c>
      <c r="DM13" s="15">
        <f t="shared" si="2"/>
        <v>203251254.14166674</v>
      </c>
      <c r="DN13" s="15">
        <f t="shared" si="3"/>
        <v>177799887.47000006</v>
      </c>
      <c r="DO13" s="15">
        <f t="shared" si="4"/>
        <v>-25451366.671666682</v>
      </c>
      <c r="DP13" s="15">
        <f t="shared" si="5"/>
        <v>-12.522120357460132</v>
      </c>
      <c r="DQ13" s="15" t="str">
        <f t="shared" si="6"/>
        <v>Not OK</v>
      </c>
    </row>
    <row r="14" spans="1:197" s="26" customFormat="1" ht="14.25" customHeight="1" x14ac:dyDescent="0.25">
      <c r="A14" s="43" t="s">
        <v>2878</v>
      </c>
      <c r="B14" s="43" t="s">
        <v>2879</v>
      </c>
      <c r="C14" s="107">
        <v>117595774.77</v>
      </c>
      <c r="D14" s="107">
        <v>0</v>
      </c>
      <c r="E14" s="107">
        <v>0</v>
      </c>
      <c r="F14" s="107">
        <v>35000</v>
      </c>
      <c r="G14" s="107">
        <v>35000</v>
      </c>
      <c r="H14" s="108"/>
      <c r="I14" s="104" t="s">
        <v>2846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8"/>
      <c r="P14" s="104" t="s">
        <v>2846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8"/>
      <c r="W14" s="104" t="s">
        <v>2846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8"/>
      <c r="AD14" s="104" t="s">
        <v>2846</v>
      </c>
      <c r="AE14" s="107">
        <v>0</v>
      </c>
      <c r="AF14" s="107">
        <v>0</v>
      </c>
      <c r="AG14" s="107">
        <v>0</v>
      </c>
      <c r="AH14" s="107">
        <v>0</v>
      </c>
      <c r="AI14" s="107">
        <v>0</v>
      </c>
      <c r="AJ14" s="108"/>
      <c r="AK14" s="104" t="s">
        <v>2846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8"/>
      <c r="AR14" s="104" t="s">
        <v>2846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08"/>
      <c r="BF14" s="104" t="s">
        <v>2846</v>
      </c>
      <c r="BG14" s="107">
        <v>9858</v>
      </c>
      <c r="BH14" s="107">
        <v>0</v>
      </c>
      <c r="BI14" s="107">
        <v>0</v>
      </c>
      <c r="BJ14" s="107">
        <v>0</v>
      </c>
      <c r="BK14" s="107">
        <v>0</v>
      </c>
      <c r="BL14" s="108"/>
      <c r="BM14" s="104" t="s">
        <v>2846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8"/>
      <c r="CA14" s="104" t="s">
        <v>2846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8"/>
      <c r="CH14" s="104" t="s">
        <v>2846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8"/>
      <c r="CO14" s="104" t="s">
        <v>2846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08"/>
      <c r="CV14" s="104" t="s">
        <v>2846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8"/>
      <c r="DC14" s="104" t="s">
        <v>2846</v>
      </c>
      <c r="DK14" s="15">
        <f>C14+J14+Q14+X14+AE14+AL14+AS14+AZ14+BG14+BN14+BU14+CB14+CI14+CP14+CW14+DD14</f>
        <v>117605632.77</v>
      </c>
      <c r="DL14" s="15">
        <f>D15+K14+R14+Y15+AF14+AM14+AT16+BA14+BH14+BO16+BV14+CC14+CJ14+CQ14+CX14+DE16</f>
        <v>77015507.020000011</v>
      </c>
      <c r="DM14" s="15">
        <f t="shared" si="2"/>
        <v>0</v>
      </c>
      <c r="DN14" s="15">
        <f t="shared" si="3"/>
        <v>35000</v>
      </c>
      <c r="DO14" s="15">
        <f>DN14-DM14</f>
        <v>35000</v>
      </c>
      <c r="DP14" s="15" t="e">
        <f>DO14/DM14*100</f>
        <v>#DIV/0!</v>
      </c>
      <c r="DQ14" s="15" t="e">
        <f t="shared" si="6"/>
        <v>#DIV/0!</v>
      </c>
    </row>
    <row r="15" spans="1:197" s="26" customFormat="1" ht="14.25" customHeight="1" x14ac:dyDescent="0.25">
      <c r="A15" s="43" t="s">
        <v>2809</v>
      </c>
      <c r="B15" s="40" t="s">
        <v>2810</v>
      </c>
      <c r="C15" s="107">
        <v>39133717.909999996</v>
      </c>
      <c r="D15" s="107">
        <v>20116523.140000001</v>
      </c>
      <c r="E15" s="107">
        <v>16763769.283333333</v>
      </c>
      <c r="F15" s="107">
        <v>20105523.140000001</v>
      </c>
      <c r="G15" s="107">
        <v>3341753.8566666669</v>
      </c>
      <c r="H15" s="107">
        <v>19.934382299027842</v>
      </c>
      <c r="I15" s="104" t="s">
        <v>2846</v>
      </c>
      <c r="J15" s="107">
        <v>40807535.640000001</v>
      </c>
      <c r="K15" s="107">
        <v>49690000</v>
      </c>
      <c r="L15" s="107">
        <v>41408333.333333328</v>
      </c>
      <c r="M15" s="107">
        <v>49353160.939999998</v>
      </c>
      <c r="N15" s="107">
        <v>7944827.6066666665</v>
      </c>
      <c r="O15" s="107">
        <v>19.186542821493259</v>
      </c>
      <c r="P15" s="104" t="s">
        <v>2846</v>
      </c>
      <c r="Q15" s="107">
        <v>2892577.19</v>
      </c>
      <c r="R15" s="107">
        <v>1741912.22</v>
      </c>
      <c r="S15" s="107">
        <v>1451593.5166666668</v>
      </c>
      <c r="T15" s="107">
        <v>1741912.22</v>
      </c>
      <c r="U15" s="107">
        <v>290318.70333333337</v>
      </c>
      <c r="V15" s="107">
        <v>20</v>
      </c>
      <c r="W15" s="104" t="s">
        <v>2846</v>
      </c>
      <c r="X15" s="107">
        <v>32145243.75</v>
      </c>
      <c r="Y15" s="107">
        <v>55038919.229999997</v>
      </c>
      <c r="Z15" s="107">
        <v>45865766.024999999</v>
      </c>
      <c r="AA15" s="107">
        <v>55038919.229999997</v>
      </c>
      <c r="AB15" s="107">
        <v>9173153.2050000001</v>
      </c>
      <c r="AC15" s="107">
        <v>20</v>
      </c>
      <c r="AD15" s="104" t="s">
        <v>2846</v>
      </c>
      <c r="AE15" s="107">
        <v>1132252.82</v>
      </c>
      <c r="AF15" s="107">
        <v>5515638.79</v>
      </c>
      <c r="AG15" s="107">
        <v>4596365.6583333332</v>
      </c>
      <c r="AH15" s="107">
        <v>4154138.79</v>
      </c>
      <c r="AI15" s="107">
        <v>-442226.86833333335</v>
      </c>
      <c r="AJ15" s="107">
        <v>-9.6212290580398943</v>
      </c>
      <c r="AK15" s="104" t="s">
        <v>2847</v>
      </c>
      <c r="AL15" s="107">
        <v>1326603.6399999999</v>
      </c>
      <c r="AM15" s="107">
        <v>1610000</v>
      </c>
      <c r="AN15" s="107">
        <v>1341666.6666666667</v>
      </c>
      <c r="AO15" s="107">
        <v>540717.13</v>
      </c>
      <c r="AP15" s="107">
        <v>-800949.53666666674</v>
      </c>
      <c r="AQ15" s="107">
        <v>-59.698102111801241</v>
      </c>
      <c r="AR15" s="104" t="s">
        <v>2847</v>
      </c>
      <c r="AS15" s="107">
        <v>1488001.6</v>
      </c>
      <c r="AT15" s="107">
        <v>12021200</v>
      </c>
      <c r="AU15" s="107">
        <v>10017666.666666666</v>
      </c>
      <c r="AV15" s="107">
        <v>4003000</v>
      </c>
      <c r="AW15" s="107">
        <v>-6014666.666666666</v>
      </c>
      <c r="AX15" s="107">
        <v>-60.04059494892357</v>
      </c>
      <c r="AY15" s="104" t="s">
        <v>2847</v>
      </c>
      <c r="AZ15" s="107">
        <v>1212528.48</v>
      </c>
      <c r="BA15" s="107">
        <v>13217100</v>
      </c>
      <c r="BB15" s="107">
        <v>11014250</v>
      </c>
      <c r="BC15" s="107">
        <v>3597705</v>
      </c>
      <c r="BD15" s="107">
        <v>-7416545</v>
      </c>
      <c r="BE15" s="107">
        <v>-67.335905758449286</v>
      </c>
      <c r="BF15" s="104" t="s">
        <v>2847</v>
      </c>
      <c r="BG15" s="107">
        <v>1318469.49</v>
      </c>
      <c r="BH15" s="107">
        <v>1771402.96</v>
      </c>
      <c r="BI15" s="107">
        <v>1476169.1333333333</v>
      </c>
      <c r="BJ15" s="107">
        <v>1771402.96</v>
      </c>
      <c r="BK15" s="107">
        <v>295233.82666666666</v>
      </c>
      <c r="BL15" s="107">
        <v>20</v>
      </c>
      <c r="BM15" s="104" t="s">
        <v>2846</v>
      </c>
      <c r="BN15" s="107">
        <v>1837439.11</v>
      </c>
      <c r="BO15" s="107">
        <v>7500000</v>
      </c>
      <c r="BP15" s="107">
        <v>6250000</v>
      </c>
      <c r="BQ15" s="107">
        <v>746740.87</v>
      </c>
      <c r="BR15" s="107">
        <v>-5503259.1299999999</v>
      </c>
      <c r="BS15" s="107">
        <v>-88.05214608</v>
      </c>
      <c r="BT15" s="104" t="s">
        <v>2847</v>
      </c>
      <c r="BU15" s="107">
        <v>1288000</v>
      </c>
      <c r="BV15" s="107">
        <v>1476713.54</v>
      </c>
      <c r="BW15" s="107">
        <v>1230594.6166666667</v>
      </c>
      <c r="BX15" s="107">
        <v>1476713.54</v>
      </c>
      <c r="BY15" s="107">
        <v>246118.92333333334</v>
      </c>
      <c r="BZ15" s="107">
        <v>20</v>
      </c>
      <c r="CA15" s="104" t="s">
        <v>2846</v>
      </c>
      <c r="CB15" s="107">
        <v>931591.39</v>
      </c>
      <c r="CC15" s="107">
        <v>2604294.44</v>
      </c>
      <c r="CD15" s="107">
        <v>2170245.3666666667</v>
      </c>
      <c r="CE15" s="107">
        <v>2604294.44</v>
      </c>
      <c r="CF15" s="107">
        <v>434049.0733333333</v>
      </c>
      <c r="CG15" s="107">
        <v>20</v>
      </c>
      <c r="CH15" s="104" t="s">
        <v>2846</v>
      </c>
      <c r="CI15" s="107">
        <v>2372433.23</v>
      </c>
      <c r="CJ15" s="107">
        <v>2034000</v>
      </c>
      <c r="CK15" s="107">
        <v>1695000</v>
      </c>
      <c r="CL15" s="107">
        <v>2009271.08</v>
      </c>
      <c r="CM15" s="107">
        <v>314271.08</v>
      </c>
      <c r="CN15" s="107">
        <v>18.541066666666666</v>
      </c>
      <c r="CO15" s="104" t="s">
        <v>2846</v>
      </c>
      <c r="CP15" s="107">
        <v>2000184.57</v>
      </c>
      <c r="CQ15" s="107">
        <v>1143351.69</v>
      </c>
      <c r="CR15" s="107">
        <v>952793.07499999995</v>
      </c>
      <c r="CS15" s="107">
        <v>1143351.69</v>
      </c>
      <c r="CT15" s="107">
        <v>190558.61499999999</v>
      </c>
      <c r="CU15" s="107">
        <v>20</v>
      </c>
      <c r="CV15" s="104" t="s">
        <v>2846</v>
      </c>
      <c r="CW15" s="107">
        <v>675176.28</v>
      </c>
      <c r="CX15" s="107">
        <v>760000</v>
      </c>
      <c r="CY15" s="107">
        <v>633333.33333333337</v>
      </c>
      <c r="CZ15" s="107">
        <v>2524683.39</v>
      </c>
      <c r="DA15" s="107">
        <v>1891350.0566666666</v>
      </c>
      <c r="DB15" s="107">
        <v>298.6342194736842</v>
      </c>
      <c r="DC15" s="104" t="s">
        <v>2846</v>
      </c>
      <c r="DD15" s="107">
        <v>574360.25</v>
      </c>
      <c r="DE15" s="107">
        <v>1092400</v>
      </c>
      <c r="DF15" s="107">
        <v>910333.33333333337</v>
      </c>
      <c r="DG15" s="107">
        <v>1092457.94</v>
      </c>
      <c r="DH15" s="107">
        <v>182124.60666666666</v>
      </c>
      <c r="DI15" s="107">
        <v>20.006364701574515</v>
      </c>
      <c r="DJ15" s="104" t="s">
        <v>2846</v>
      </c>
      <c r="DK15" s="15">
        <f>C15+J15+Q15+X15+AE15+AL15+AS15+AZ15+BG15+BN15+BU15+CB15+CI15+CP15+CW15+DD15</f>
        <v>131136115.34999998</v>
      </c>
      <c r="DL15" s="15">
        <f t="shared" ref="DL15:DO16" si="8">D15+K15+R15+Y15+AF15+AM15+AT15+BA15+BH15+BO15+BV15+CC15+CJ15+CQ15+CX15+DE15</f>
        <v>177333456.00999999</v>
      </c>
      <c r="DM15" s="15">
        <f t="shared" si="2"/>
        <v>147777880.00833338</v>
      </c>
      <c r="DN15" s="15">
        <f t="shared" si="3"/>
        <v>151903992.35999998</v>
      </c>
      <c r="DO15" s="15">
        <f t="shared" si="8"/>
        <v>4126112.3516666684</v>
      </c>
      <c r="DP15" s="15">
        <f>DO15/DM15*100</f>
        <v>2.7921041710938006</v>
      </c>
      <c r="DQ15" s="15" t="str">
        <f t="shared" si="6"/>
        <v>OK</v>
      </c>
    </row>
    <row r="16" spans="1:197" s="36" customFormat="1" ht="14.25" customHeight="1" x14ac:dyDescent="0.25">
      <c r="A16" s="40" t="s">
        <v>2872</v>
      </c>
      <c r="B16" s="40" t="s">
        <v>2796</v>
      </c>
      <c r="C16" s="107">
        <v>20975972.789999999</v>
      </c>
      <c r="D16" s="107">
        <v>26000000</v>
      </c>
      <c r="E16" s="107">
        <v>21666666.666666664</v>
      </c>
      <c r="F16" s="107">
        <v>21658732.140000004</v>
      </c>
      <c r="G16" s="107">
        <v>-7934.5266666666666</v>
      </c>
      <c r="H16" s="107">
        <v>-3.6620892307692311E-2</v>
      </c>
      <c r="I16" s="104" t="s">
        <v>2847</v>
      </c>
      <c r="J16" s="107">
        <v>6328567.5099999998</v>
      </c>
      <c r="K16" s="107">
        <v>6500000</v>
      </c>
      <c r="L16" s="107">
        <v>5416666.666666667</v>
      </c>
      <c r="M16" s="107">
        <v>4565642.6800000006</v>
      </c>
      <c r="N16" s="107">
        <v>-851023.98666666669</v>
      </c>
      <c r="O16" s="107">
        <v>-15.711212061538461</v>
      </c>
      <c r="P16" s="104" t="s">
        <v>2847</v>
      </c>
      <c r="Q16" s="107">
        <v>1697187.53</v>
      </c>
      <c r="R16" s="107">
        <v>1345300</v>
      </c>
      <c r="S16" s="107">
        <v>1121083.3333333333</v>
      </c>
      <c r="T16" s="107">
        <v>824108.05</v>
      </c>
      <c r="U16" s="107">
        <v>-296975.28333333333</v>
      </c>
      <c r="V16" s="107">
        <v>-26.490027503159148</v>
      </c>
      <c r="W16" s="104" t="s">
        <v>2847</v>
      </c>
      <c r="X16" s="107">
        <v>483645.13</v>
      </c>
      <c r="Y16" s="107">
        <v>650000</v>
      </c>
      <c r="Z16" s="107">
        <v>541666.66666666674</v>
      </c>
      <c r="AA16" s="107">
        <v>570242.68999999994</v>
      </c>
      <c r="AB16" s="107">
        <v>28576.023333333338</v>
      </c>
      <c r="AC16" s="107">
        <v>5.275573538461539</v>
      </c>
      <c r="AD16" s="104" t="s">
        <v>2846</v>
      </c>
      <c r="AE16" s="107">
        <v>1285645.8999999999</v>
      </c>
      <c r="AF16" s="107">
        <v>1285645.8999999999</v>
      </c>
      <c r="AG16" s="107">
        <v>1071371.5833333335</v>
      </c>
      <c r="AH16" s="107">
        <v>1276786.23</v>
      </c>
      <c r="AI16" s="107">
        <v>205414.64666666667</v>
      </c>
      <c r="AJ16" s="107">
        <v>19.173053482300219</v>
      </c>
      <c r="AK16" s="104" t="s">
        <v>2846</v>
      </c>
      <c r="AL16" s="107">
        <v>600624.87</v>
      </c>
      <c r="AM16" s="107">
        <v>700000</v>
      </c>
      <c r="AN16" s="107">
        <v>583333.33333333337</v>
      </c>
      <c r="AO16" s="107">
        <v>497585.65</v>
      </c>
      <c r="AP16" s="107">
        <v>-85747.683333333334</v>
      </c>
      <c r="AQ16" s="107">
        <v>-14.699602857142857</v>
      </c>
      <c r="AR16" s="104" t="s">
        <v>2847</v>
      </c>
      <c r="AS16" s="107">
        <v>628549</v>
      </c>
      <c r="AT16" s="107">
        <v>660064.65</v>
      </c>
      <c r="AU16" s="107">
        <v>550053.875</v>
      </c>
      <c r="AV16" s="107">
        <v>632844.15</v>
      </c>
      <c r="AW16" s="107">
        <v>82790.274999999994</v>
      </c>
      <c r="AX16" s="107">
        <v>15.051302929190344</v>
      </c>
      <c r="AY16" s="104" t="s">
        <v>2846</v>
      </c>
      <c r="AZ16" s="107">
        <v>618710.93999999994</v>
      </c>
      <c r="BA16" s="107">
        <v>605000</v>
      </c>
      <c r="BB16" s="107">
        <v>504166.66666666669</v>
      </c>
      <c r="BC16" s="107">
        <v>451033.75</v>
      </c>
      <c r="BD16" s="107">
        <v>-53132.916666666672</v>
      </c>
      <c r="BE16" s="107">
        <v>-10.538760330578512</v>
      </c>
      <c r="BF16" s="104" t="s">
        <v>2847</v>
      </c>
      <c r="BG16" s="107">
        <v>999616.18</v>
      </c>
      <c r="BH16" s="107">
        <v>1065270.3400000001</v>
      </c>
      <c r="BI16" s="107">
        <v>887725.28333333333</v>
      </c>
      <c r="BJ16" s="107">
        <v>993535</v>
      </c>
      <c r="BK16" s="107">
        <v>105809.71666666667</v>
      </c>
      <c r="BL16" s="107">
        <v>11.919196023048947</v>
      </c>
      <c r="BM16" s="104" t="s">
        <v>2846</v>
      </c>
      <c r="BN16" s="107">
        <v>688667.4</v>
      </c>
      <c r="BO16" s="107">
        <v>600000</v>
      </c>
      <c r="BP16" s="107">
        <v>500000</v>
      </c>
      <c r="BQ16" s="107">
        <v>658556.36999999988</v>
      </c>
      <c r="BR16" s="107">
        <v>158556.37</v>
      </c>
      <c r="BS16" s="107">
        <v>31.711274</v>
      </c>
      <c r="BT16" s="104" t="s">
        <v>2846</v>
      </c>
      <c r="BU16" s="107">
        <v>505099.5</v>
      </c>
      <c r="BV16" s="107">
        <v>540000</v>
      </c>
      <c r="BW16" s="107">
        <v>450000</v>
      </c>
      <c r="BX16" s="107">
        <v>463051.21</v>
      </c>
      <c r="BY16" s="107">
        <v>13051.21</v>
      </c>
      <c r="BZ16" s="107">
        <v>2.9002688888888892</v>
      </c>
      <c r="CA16" s="104" t="s">
        <v>2846</v>
      </c>
      <c r="CB16" s="107">
        <v>528876.23</v>
      </c>
      <c r="CC16" s="107">
        <v>797544.35</v>
      </c>
      <c r="CD16" s="107">
        <v>664620.29166666674</v>
      </c>
      <c r="CE16" s="107">
        <v>454403.6</v>
      </c>
      <c r="CF16" s="107">
        <v>-210216.69166666668</v>
      </c>
      <c r="CG16" s="107">
        <v>-31.62959276183199</v>
      </c>
      <c r="CH16" s="104" t="s">
        <v>2847</v>
      </c>
      <c r="CI16" s="107">
        <v>209629.69</v>
      </c>
      <c r="CJ16" s="107">
        <v>250000</v>
      </c>
      <c r="CK16" s="107">
        <v>208333.33333333334</v>
      </c>
      <c r="CL16" s="107">
        <v>204320.17</v>
      </c>
      <c r="CM16" s="107">
        <v>-4013.1633333333339</v>
      </c>
      <c r="CN16" s="107">
        <v>-1.9263184</v>
      </c>
      <c r="CO16" s="104" t="s">
        <v>2847</v>
      </c>
      <c r="CP16" s="107">
        <v>945496.22</v>
      </c>
      <c r="CQ16" s="107">
        <v>988728</v>
      </c>
      <c r="CR16" s="107">
        <v>823940</v>
      </c>
      <c r="CS16" s="107">
        <v>874932.77999999991</v>
      </c>
      <c r="CT16" s="107">
        <v>50992.78</v>
      </c>
      <c r="CU16" s="107">
        <v>6.1888948224385274</v>
      </c>
      <c r="CV16" s="104" t="s">
        <v>2846</v>
      </c>
      <c r="CW16" s="107">
        <v>612605.52</v>
      </c>
      <c r="CX16" s="107">
        <v>585000</v>
      </c>
      <c r="CY16" s="107">
        <v>487500</v>
      </c>
      <c r="CZ16" s="107">
        <v>528637.06000000006</v>
      </c>
      <c r="DA16" s="107">
        <v>41137.06</v>
      </c>
      <c r="DB16" s="107">
        <v>8.438371282051282</v>
      </c>
      <c r="DC16" s="104" t="s">
        <v>2846</v>
      </c>
      <c r="DD16" s="107">
        <v>630210.48</v>
      </c>
      <c r="DE16" s="107">
        <v>600000</v>
      </c>
      <c r="DF16" s="107">
        <v>500000</v>
      </c>
      <c r="DG16" s="107">
        <v>445642.87999999995</v>
      </c>
      <c r="DH16" s="107">
        <v>-54357.120000000003</v>
      </c>
      <c r="DI16" s="107">
        <v>-10.871423999999999</v>
      </c>
      <c r="DJ16" s="104" t="s">
        <v>2847</v>
      </c>
      <c r="DK16" s="15">
        <f>C16+J16+Q16+X16+AE16+AL16+AS16+AZ16+BG16+BN16+BU16+CB16+CI16+CP16+CW16+DD16</f>
        <v>37739104.889999993</v>
      </c>
      <c r="DL16" s="15">
        <f t="shared" si="8"/>
        <v>43172553.240000002</v>
      </c>
      <c r="DM16" s="15">
        <f t="shared" si="2"/>
        <v>35977127.700000003</v>
      </c>
      <c r="DN16" s="15">
        <f t="shared" si="3"/>
        <v>35100054.410000011</v>
      </c>
      <c r="DO16" s="15">
        <f t="shared" si="8"/>
        <v>-877073.28999999969</v>
      </c>
      <c r="DP16" s="15">
        <f>DO16/DM16*100</f>
        <v>-2.4378635707485889</v>
      </c>
      <c r="DQ16" s="15" t="str">
        <f t="shared" si="6"/>
        <v>Not OK</v>
      </c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</row>
    <row r="17" spans="1:197" s="27" customFormat="1" ht="14.25" customHeight="1" x14ac:dyDescent="0.2">
      <c r="A17" s="25"/>
      <c r="B17" s="25" t="s">
        <v>2811</v>
      </c>
      <c r="C17" s="25">
        <f>SUM(C5:C16)</f>
        <v>1489563143.8200002</v>
      </c>
      <c r="D17" s="25">
        <f t="shared" ref="D17" si="9">SUM(D5:D16)</f>
        <v>1483516523.1400001</v>
      </c>
      <c r="E17" s="25">
        <f>SUM(E5:E16)</f>
        <v>1236263769.2833335</v>
      </c>
      <c r="F17" s="25">
        <f>SUM(F5:F16)</f>
        <v>1204975448.4000003</v>
      </c>
      <c r="G17" s="25">
        <f>F17-E17</f>
        <v>-31288320.883333206</v>
      </c>
      <c r="H17" s="25">
        <f>G17/E17*100</f>
        <v>-2.5308774438541666</v>
      </c>
      <c r="I17" s="25"/>
      <c r="J17" s="25">
        <f>SUM(I5:I16)</f>
        <v>0</v>
      </c>
      <c r="K17" s="25">
        <f t="shared" ref="K17" si="10">SUM(K5:K16)</f>
        <v>483190000</v>
      </c>
      <c r="L17" s="25">
        <f t="shared" ref="L17" si="11">SUM(L5:L16)</f>
        <v>402658333.33333337</v>
      </c>
      <c r="M17" s="25">
        <f t="shared" ref="M17" si="12">SUM(M5:M16)</f>
        <v>390097208.30000001</v>
      </c>
      <c r="N17" s="25">
        <f t="shared" ref="N17" si="13">M17-L17</f>
        <v>-12561125.033333361</v>
      </c>
      <c r="O17" s="25">
        <f t="shared" ref="O17" si="14">N17/L17*100</f>
        <v>-3.1195492539166851</v>
      </c>
      <c r="P17" s="25">
        <f t="shared" ref="P17:BM17" si="15">SUM(P5:P15)</f>
        <v>0</v>
      </c>
      <c r="Q17" s="25">
        <f t="shared" ref="Q17" si="16">SUM(Q5:Q16)</f>
        <v>104766746.35000001</v>
      </c>
      <c r="R17" s="25">
        <f t="shared" ref="R17" si="17">SUM(R5:R16)</f>
        <v>106584662.22</v>
      </c>
      <c r="S17" s="25">
        <f t="shared" ref="S17" si="18">SUM(S5:S16)</f>
        <v>88820551.850000009</v>
      </c>
      <c r="T17" s="25">
        <f t="shared" ref="T17" si="19">SUM(T5:T16)</f>
        <v>90190237.189999998</v>
      </c>
      <c r="U17" s="25">
        <f t="shared" ref="U17" si="20">T17-S17</f>
        <v>1369685.3399999887</v>
      </c>
      <c r="V17" s="25">
        <f t="shared" ref="V17" si="21">U17/S17*100</f>
        <v>1.5420815469747484</v>
      </c>
      <c r="W17" s="25">
        <f t="shared" si="15"/>
        <v>0</v>
      </c>
      <c r="X17" s="25">
        <f>SUM(X5:X16)</f>
        <v>119126387.64999999</v>
      </c>
      <c r="Y17" s="25">
        <f>SUM(Y5:Y16)</f>
        <v>143517512.09999999</v>
      </c>
      <c r="Z17" s="25">
        <f>SUM(Z5:Z16)</f>
        <v>119597926.75000001</v>
      </c>
      <c r="AA17" s="25">
        <f>SUM(AA5:AA16)</f>
        <v>122746609.03</v>
      </c>
      <c r="AB17" s="25">
        <f t="shared" ref="AB17" si="22">AA17-Z17</f>
        <v>3148682.2799999863</v>
      </c>
      <c r="AC17" s="25">
        <f t="shared" ref="AC17" si="23">AB17/Z17*100</f>
        <v>2.6327231295420308</v>
      </c>
      <c r="AD17" s="25">
        <f>SUM(AD5:AD16)</f>
        <v>0</v>
      </c>
      <c r="AE17" s="25">
        <f t="shared" ref="AE17" si="24">SUM(AE5:AE16)</f>
        <v>71692520.829999998</v>
      </c>
      <c r="AF17" s="25">
        <f t="shared" ref="AF17" si="25">SUM(AF5:AF16)</f>
        <v>82157827.030000001</v>
      </c>
      <c r="AG17" s="25">
        <f t="shared" ref="AG17" si="26">SUM(AG5:AG16)</f>
        <v>68464855.858333319</v>
      </c>
      <c r="AH17" s="25">
        <f t="shared" ref="AH17" si="27">SUM(AH5:AH16)</f>
        <v>74168643.76000002</v>
      </c>
      <c r="AI17" s="25">
        <f t="shared" ref="AI17" si="28">AH17-AG17</f>
        <v>5703787.9016667008</v>
      </c>
      <c r="AJ17" s="25">
        <f t="shared" ref="AJ17" si="29">AI17/AG17*100</f>
        <v>8.3309718981500698</v>
      </c>
      <c r="AK17" s="25">
        <f t="shared" si="15"/>
        <v>0</v>
      </c>
      <c r="AL17" s="25">
        <f t="shared" ref="AL17" si="30">SUM(AL5:AL16)</f>
        <v>67279290.340000004</v>
      </c>
      <c r="AM17" s="25">
        <f t="shared" ref="AM17" si="31">SUM(AM5:AM16)</f>
        <v>72818500</v>
      </c>
      <c r="AN17" s="25">
        <f t="shared" ref="AN17" si="32">SUM(AN5:AN16)</f>
        <v>60682083.333333336</v>
      </c>
      <c r="AO17" s="25">
        <f t="shared" ref="AO17" si="33">SUM(AO5:AO16)</f>
        <v>63267635.850000009</v>
      </c>
      <c r="AP17" s="25">
        <f t="shared" ref="AP17" si="34">AO17-AN17</f>
        <v>2585552.5166666731</v>
      </c>
      <c r="AQ17" s="25">
        <f t="shared" ref="AQ17" si="35">AP17/AN17*100</f>
        <v>4.2608169901879434</v>
      </c>
      <c r="AR17" s="25">
        <f t="shared" si="15"/>
        <v>0</v>
      </c>
      <c r="AS17" s="25">
        <f>SUM(AS5:AS16)</f>
        <v>177234758.41999999</v>
      </c>
      <c r="AT17" s="25">
        <f>SUM(AT5:AT16)</f>
        <v>204816943.91999999</v>
      </c>
      <c r="AU17" s="25">
        <f>SUM(AU5:AU16)</f>
        <v>170680786.59999999</v>
      </c>
      <c r="AV17" s="25">
        <f>SUM(AV5:AV16)</f>
        <v>182553826.26000002</v>
      </c>
      <c r="AW17" s="25">
        <f t="shared" ref="AW17" si="36">AV17-AU17</f>
        <v>11873039.660000026</v>
      </c>
      <c r="AX17" s="25">
        <f t="shared" ref="AX17" si="37">AW17/AU17*100</f>
        <v>6.9562836547180682</v>
      </c>
      <c r="AY17" s="25">
        <f>SUM(AY5:AY16)</f>
        <v>0</v>
      </c>
      <c r="AZ17" s="25">
        <f t="shared" ref="AZ17" si="38">SUM(AZ5:AZ16)</f>
        <v>81820043.939999998</v>
      </c>
      <c r="BA17" s="25">
        <f t="shared" ref="BA17" si="39">SUM(BA5:BA16)</f>
        <v>95672100</v>
      </c>
      <c r="BB17" s="25">
        <f t="shared" ref="BB17" si="40">SUM(BB5:BB16)</f>
        <v>79726750</v>
      </c>
      <c r="BC17" s="25">
        <f t="shared" ref="BC17" si="41">SUM(BC5:BC16)</f>
        <v>78445185.590000004</v>
      </c>
      <c r="BD17" s="25">
        <f t="shared" ref="BD17" si="42">BC17-BB17</f>
        <v>-1281564.4099999964</v>
      </c>
      <c r="BE17" s="25">
        <f t="shared" ref="BE17" si="43">BD17/BB17*100</f>
        <v>-1.6074459450560776</v>
      </c>
      <c r="BF17" s="25">
        <f t="shared" si="15"/>
        <v>0</v>
      </c>
      <c r="BG17" s="25">
        <f t="shared" ref="BG17" si="44">SUM(BG5:BG16)</f>
        <v>86912258.199999988</v>
      </c>
      <c r="BH17" s="25">
        <f t="shared" ref="BH17" si="45">SUM(BH5:BH16)</f>
        <v>89915155.510000005</v>
      </c>
      <c r="BI17" s="25">
        <f t="shared" ref="BI17" si="46">SUM(BI5:BI16)</f>
        <v>74929296.25833334</v>
      </c>
      <c r="BJ17" s="25">
        <f t="shared" ref="BJ17" si="47">SUM(BJ5:BJ16)</f>
        <v>76822718.530000016</v>
      </c>
      <c r="BK17" s="25">
        <f t="shared" ref="BK17" si="48">BJ17-BI17</f>
        <v>1893422.2716666758</v>
      </c>
      <c r="BL17" s="25">
        <f t="shared" ref="BL17" si="49">BK17/BI17*100</f>
        <v>2.526945221984648</v>
      </c>
      <c r="BM17" s="25">
        <f t="shared" si="15"/>
        <v>0</v>
      </c>
      <c r="BN17" s="25">
        <f>SUM(BN5:BN16)</f>
        <v>87768761.210000008</v>
      </c>
      <c r="BO17" s="25">
        <f>SUM(BO5:BO16)</f>
        <v>87810000</v>
      </c>
      <c r="BP17" s="25">
        <f>SUM(BP5:BP16)</f>
        <v>73175000</v>
      </c>
      <c r="BQ17" s="25">
        <f>SUM(BQ5:BQ16)</f>
        <v>76685680.660000011</v>
      </c>
      <c r="BR17" s="25">
        <f t="shared" ref="BR17" si="50">BQ17-BP17</f>
        <v>3510680.6600000113</v>
      </c>
      <c r="BS17" s="25">
        <f t="shared" ref="BS17" si="51">BR17/BP17*100</f>
        <v>4.7976503723949593</v>
      </c>
      <c r="BT17" s="25">
        <f>SUM(BT5:BT16)</f>
        <v>0</v>
      </c>
      <c r="BU17" s="25">
        <f t="shared" ref="BU17" si="52">SUM(BU5:BU16)</f>
        <v>84842237.019999996</v>
      </c>
      <c r="BV17" s="25">
        <f t="shared" ref="BV17" si="53">SUM(BV5:BV16)</f>
        <v>83999033.750000015</v>
      </c>
      <c r="BW17" s="25">
        <f t="shared" ref="BW17" si="54">SUM(BW5:BW16)</f>
        <v>69999194.791666657</v>
      </c>
      <c r="BX17" s="25">
        <f t="shared" ref="BX17" si="55">SUM(BX5:BX16)</f>
        <v>81601547.999999985</v>
      </c>
      <c r="BY17" s="25">
        <f t="shared" ref="BY17" si="56">BX17-BW17</f>
        <v>11602353.208333328</v>
      </c>
      <c r="BZ17" s="25">
        <f t="shared" ref="BZ17" si="57">BY17/BW17*100</f>
        <v>16.574980959230373</v>
      </c>
      <c r="CA17" s="25">
        <f t="shared" ref="CA17:DC17" si="58">SUM(CA5:CA15)</f>
        <v>0</v>
      </c>
      <c r="CB17" s="25">
        <f t="shared" ref="CB17" si="59">SUM(CB5:CB16)</f>
        <v>138001858.73999998</v>
      </c>
      <c r="CC17" s="25">
        <f t="shared" ref="CC17" si="60">SUM(CC5:CC16)</f>
        <v>140686878.10999998</v>
      </c>
      <c r="CD17" s="25">
        <f t="shared" ref="CD17" si="61">SUM(CD5:CD16)</f>
        <v>117239065.09166667</v>
      </c>
      <c r="CE17" s="25">
        <f t="shared" ref="CE17" si="62">SUM(CE5:CE16)</f>
        <v>119805650.11</v>
      </c>
      <c r="CF17" s="25">
        <f t="shared" ref="CF17" si="63">CE17-CD17</f>
        <v>2566585.0183333308</v>
      </c>
      <c r="CG17" s="25">
        <f t="shared" ref="CG17" si="64">CF17/CD17*100</f>
        <v>2.1891892572894314</v>
      </c>
      <c r="CH17" s="25">
        <f t="shared" si="58"/>
        <v>0</v>
      </c>
      <c r="CI17" s="25">
        <f t="shared" ref="CI17" si="65">SUM(CI5:CI16)</f>
        <v>46219934.239999995</v>
      </c>
      <c r="CJ17" s="25">
        <f t="shared" ref="CJ17" si="66">SUM(CJ5:CJ16)</f>
        <v>46870000</v>
      </c>
      <c r="CK17" s="25">
        <f t="shared" ref="CK17" si="67">SUM(CK5:CK16)</f>
        <v>39058333.333333343</v>
      </c>
      <c r="CL17" s="25">
        <f t="shared" ref="CL17" si="68">SUM(CL5:CL16)</f>
        <v>45216470.890000008</v>
      </c>
      <c r="CM17" s="25">
        <f t="shared" ref="CM17" si="69">CL17-CK17</f>
        <v>6158137.5566666648</v>
      </c>
      <c r="CN17" s="25">
        <f t="shared" ref="CN17" si="70">CM17/CK17*100</f>
        <v>15.766513906550022</v>
      </c>
      <c r="CO17" s="25">
        <f t="shared" si="58"/>
        <v>0</v>
      </c>
      <c r="CP17" s="25">
        <f t="shared" ref="CP17" si="71">SUM(CP5:CP16)</f>
        <v>109861963.33999999</v>
      </c>
      <c r="CQ17" s="25">
        <f t="shared" ref="CQ17" si="72">SUM(CQ5:CQ16)</f>
        <v>111013383.64999999</v>
      </c>
      <c r="CR17" s="25">
        <f t="shared" ref="CR17" si="73">SUM(CR5:CR16)</f>
        <v>92511153.041666687</v>
      </c>
      <c r="CS17" s="25">
        <f t="shared" ref="CS17" si="74">SUM(CS5:CS16)</f>
        <v>93667355.180000007</v>
      </c>
      <c r="CT17" s="25">
        <f t="shared" ref="CT17" si="75">CS17-CR17</f>
        <v>1156202.1383333206</v>
      </c>
      <c r="CU17" s="25">
        <f t="shared" ref="CU17" si="76">CT17/CR17*100</f>
        <v>1.2497975652866109</v>
      </c>
      <c r="CV17" s="25">
        <f t="shared" si="58"/>
        <v>0</v>
      </c>
      <c r="CW17" s="25">
        <f t="shared" ref="CW17" si="77">SUM(CW5:CW16)</f>
        <v>50224977.140000001</v>
      </c>
      <c r="CX17" s="25">
        <f t="shared" ref="CX17" si="78">SUM(CX5:CX16)</f>
        <v>50754481</v>
      </c>
      <c r="CY17" s="25">
        <f t="shared" ref="CY17" si="79">SUM(CY5:CY16)</f>
        <v>42295400.833333336</v>
      </c>
      <c r="CZ17" s="25">
        <f t="shared" ref="CZ17" si="80">SUM(CZ5:CZ16)</f>
        <v>49294528.229999997</v>
      </c>
      <c r="DA17" s="25">
        <f t="shared" ref="DA17" si="81">CZ17-CY17</f>
        <v>6999127.3966666609</v>
      </c>
      <c r="DB17" s="25">
        <f t="shared" ref="DB17" si="82">DA17/CY17*100</f>
        <v>16.548199706741148</v>
      </c>
      <c r="DC17" s="25">
        <f t="shared" si="58"/>
        <v>0</v>
      </c>
      <c r="DD17" s="25">
        <f>SUM(DD5:DD16)</f>
        <v>54155633.919999994</v>
      </c>
      <c r="DE17" s="25">
        <f>SUM(DE5:DE16)</f>
        <v>54658700</v>
      </c>
      <c r="DF17" s="25">
        <f>SUM(DF5:DF16)</f>
        <v>45548916.666666672</v>
      </c>
      <c r="DG17" s="25">
        <f>SUM(DG5:DG16)</f>
        <v>49253581.399999999</v>
      </c>
      <c r="DH17" s="25">
        <f t="shared" ref="DH17" si="83">DG17-DF17</f>
        <v>3704664.7333333269</v>
      </c>
      <c r="DI17" s="25">
        <f t="shared" ref="DI17" si="84">DH17/DF17*100</f>
        <v>8.1333761688441033</v>
      </c>
      <c r="DJ17" s="25">
        <f>SUM(DJ5:DJ16)</f>
        <v>0</v>
      </c>
      <c r="DK17" s="25">
        <f t="shared" ref="DK17" si="85">SUM(DK5:DK16)</f>
        <v>3256343604.4299998</v>
      </c>
      <c r="DL17" s="25">
        <f t="shared" ref="DL17" si="86">SUM(DL5:DL16)</f>
        <v>3199997207.4499998</v>
      </c>
      <c r="DM17" s="25">
        <f t="shared" ref="DM17" si="87">SUM(DM5:DM16)</f>
        <v>2781651417.0250001</v>
      </c>
      <c r="DN17" s="25">
        <f t="shared" ref="DN17" si="88">SUM(DN5:DN16)</f>
        <v>2798792327.3800006</v>
      </c>
      <c r="DO17" s="25">
        <f t="shared" ref="DO17" si="89">DN17-DM17</f>
        <v>17140910.355000496</v>
      </c>
      <c r="DP17" s="25">
        <f>DO17/DM17*100</f>
        <v>0.61621345687278262</v>
      </c>
      <c r="DQ17" s="25" t="e">
        <f t="shared" ref="DQ17" si="90">SUM(DQ5:DQ15)</f>
        <v>#DIV/0!</v>
      </c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</row>
    <row r="18" spans="1:197" s="26" customFormat="1" ht="15" customHeight="1" x14ac:dyDescent="0.25">
      <c r="A18" s="40" t="s">
        <v>2812</v>
      </c>
      <c r="B18" s="40" t="s">
        <v>2813</v>
      </c>
      <c r="C18" s="107">
        <v>258118742.34</v>
      </c>
      <c r="D18" s="107">
        <v>280000000</v>
      </c>
      <c r="E18" s="107">
        <v>233333333.33333331</v>
      </c>
      <c r="F18" s="107">
        <v>204503202.41</v>
      </c>
      <c r="G18" s="107">
        <v>-28830130.923333332</v>
      </c>
      <c r="H18" s="107">
        <v>-12.355770395714286</v>
      </c>
      <c r="I18" s="104" t="s">
        <v>2846</v>
      </c>
      <c r="J18" s="107">
        <v>59702723.009999998</v>
      </c>
      <c r="K18" s="107">
        <v>65000000</v>
      </c>
      <c r="L18" s="107">
        <v>54166666.666666672</v>
      </c>
      <c r="M18" s="107">
        <v>47585556.079999998</v>
      </c>
      <c r="N18" s="107">
        <v>-6581110.5866666669</v>
      </c>
      <c r="O18" s="107">
        <v>-12.149742621538461</v>
      </c>
      <c r="P18" s="104" t="s">
        <v>2846</v>
      </c>
      <c r="Q18" s="107">
        <v>9372691.3800000008</v>
      </c>
      <c r="R18" s="107">
        <v>11399021.25</v>
      </c>
      <c r="S18" s="107">
        <v>9499184.375</v>
      </c>
      <c r="T18" s="107">
        <v>8150788.9500000002</v>
      </c>
      <c r="U18" s="107">
        <v>-1348395.425</v>
      </c>
      <c r="V18" s="107">
        <v>-14.19485475562211</v>
      </c>
      <c r="W18" s="104" t="s">
        <v>2846</v>
      </c>
      <c r="X18" s="107">
        <v>10409588.539999999</v>
      </c>
      <c r="Y18" s="107">
        <v>10976131.939999999</v>
      </c>
      <c r="Z18" s="107">
        <v>9146776.6166666672</v>
      </c>
      <c r="AA18" s="107">
        <v>7277228.4299999997</v>
      </c>
      <c r="AB18" s="107">
        <v>-1869548.1866666665</v>
      </c>
      <c r="AC18" s="107">
        <v>-20.43942106621579</v>
      </c>
      <c r="AD18" s="104" t="s">
        <v>2846</v>
      </c>
      <c r="AE18" s="107">
        <v>8366501.4400000004</v>
      </c>
      <c r="AF18" s="107">
        <v>8756578.5</v>
      </c>
      <c r="AG18" s="107">
        <v>7297148.75</v>
      </c>
      <c r="AH18" s="107">
        <v>7027127.5099999998</v>
      </c>
      <c r="AI18" s="107">
        <v>-270021.24</v>
      </c>
      <c r="AJ18" s="107">
        <v>-3.7003663931066231</v>
      </c>
      <c r="AK18" s="104" t="s">
        <v>2846</v>
      </c>
      <c r="AL18" s="107">
        <v>5531464.4900000002</v>
      </c>
      <c r="AM18" s="107">
        <v>5500000</v>
      </c>
      <c r="AN18" s="107">
        <v>4583333.333333333</v>
      </c>
      <c r="AO18" s="107">
        <v>5578478.8700000001</v>
      </c>
      <c r="AP18" s="107">
        <v>995145.53666666662</v>
      </c>
      <c r="AQ18" s="107">
        <v>21.712266254545455</v>
      </c>
      <c r="AR18" s="104" t="s">
        <v>2847</v>
      </c>
      <c r="AS18" s="107">
        <v>25065320.77</v>
      </c>
      <c r="AT18" s="107">
        <v>26079804.149999999</v>
      </c>
      <c r="AU18" s="107">
        <v>21733170.125</v>
      </c>
      <c r="AV18" s="107">
        <v>19379151.050000001</v>
      </c>
      <c r="AW18" s="107">
        <v>-2354019.0750000002</v>
      </c>
      <c r="AX18" s="107">
        <v>-10.831457451723233</v>
      </c>
      <c r="AY18" s="104" t="s">
        <v>2846</v>
      </c>
      <c r="AZ18" s="107">
        <v>10542325.33</v>
      </c>
      <c r="BA18" s="107">
        <v>10500000</v>
      </c>
      <c r="BB18" s="107">
        <v>8750000</v>
      </c>
      <c r="BC18" s="107">
        <v>9299581.5899999999</v>
      </c>
      <c r="BD18" s="107">
        <v>549581.59</v>
      </c>
      <c r="BE18" s="107">
        <v>6.2809324571428569</v>
      </c>
      <c r="BF18" s="104" t="s">
        <v>2847</v>
      </c>
      <c r="BG18" s="107">
        <v>7827549.4500000002</v>
      </c>
      <c r="BH18" s="107">
        <v>8512214</v>
      </c>
      <c r="BI18" s="107">
        <v>7093511.666666667</v>
      </c>
      <c r="BJ18" s="107">
        <v>6178133.8899999997</v>
      </c>
      <c r="BK18" s="107">
        <v>-915377.77666666661</v>
      </c>
      <c r="BL18" s="107">
        <v>-12.904437458926665</v>
      </c>
      <c r="BM18" s="104" t="s">
        <v>2846</v>
      </c>
      <c r="BN18" s="107">
        <v>8501184.8800000008</v>
      </c>
      <c r="BO18" s="107">
        <v>8500000</v>
      </c>
      <c r="BP18" s="107">
        <v>7083333.333333333</v>
      </c>
      <c r="BQ18" s="107">
        <v>7522952.3600000003</v>
      </c>
      <c r="BR18" s="107">
        <v>439619.02666666667</v>
      </c>
      <c r="BS18" s="107">
        <v>6.2063862588235299</v>
      </c>
      <c r="BT18" s="104" t="s">
        <v>2847</v>
      </c>
      <c r="BU18" s="107">
        <v>8136548.1299999999</v>
      </c>
      <c r="BV18" s="107">
        <v>8500000</v>
      </c>
      <c r="BW18" s="107">
        <v>7083333.333333333</v>
      </c>
      <c r="BX18" s="107">
        <v>6886884.6100000003</v>
      </c>
      <c r="BY18" s="107">
        <v>-196448.72333333336</v>
      </c>
      <c r="BZ18" s="107">
        <v>-2.7733937411764709</v>
      </c>
      <c r="CA18" s="104" t="s">
        <v>2846</v>
      </c>
      <c r="CB18" s="107">
        <v>15406168.119999999</v>
      </c>
      <c r="CC18" s="107">
        <v>11333205.26</v>
      </c>
      <c r="CD18" s="107">
        <v>9444337.7166666668</v>
      </c>
      <c r="CE18" s="107">
        <v>11060439.869999999</v>
      </c>
      <c r="CF18" s="107">
        <v>1616102.1533333336</v>
      </c>
      <c r="CG18" s="107">
        <v>17.111863232943861</v>
      </c>
      <c r="CH18" s="104" t="s">
        <v>2847</v>
      </c>
      <c r="CI18" s="107">
        <v>2663007.11</v>
      </c>
      <c r="CJ18" s="107">
        <v>3090000</v>
      </c>
      <c r="CK18" s="107">
        <v>2575000</v>
      </c>
      <c r="CL18" s="107">
        <v>1971394.4</v>
      </c>
      <c r="CM18" s="107">
        <v>-603605.6</v>
      </c>
      <c r="CN18" s="107">
        <v>-23.440994174757279</v>
      </c>
      <c r="CO18" s="104" t="s">
        <v>2846</v>
      </c>
      <c r="CP18" s="107">
        <v>7968607.46</v>
      </c>
      <c r="CQ18" s="107">
        <v>7000000</v>
      </c>
      <c r="CR18" s="107">
        <v>5833333.333333334</v>
      </c>
      <c r="CS18" s="107">
        <v>5655153.6900000004</v>
      </c>
      <c r="CT18" s="107">
        <v>-178179.64333333334</v>
      </c>
      <c r="CU18" s="107">
        <v>-3.0545081714285716</v>
      </c>
      <c r="CV18" s="104" t="s">
        <v>2846</v>
      </c>
      <c r="CW18" s="107">
        <v>4375257.18</v>
      </c>
      <c r="CX18" s="107">
        <v>4000000</v>
      </c>
      <c r="CY18" s="107">
        <v>3333333.3333333335</v>
      </c>
      <c r="CZ18" s="107">
        <v>2681638.04</v>
      </c>
      <c r="DA18" s="107">
        <v>-651695.29333333333</v>
      </c>
      <c r="DB18" s="107">
        <v>-19.5508588</v>
      </c>
      <c r="DC18" s="104" t="s">
        <v>2846</v>
      </c>
      <c r="DD18" s="107">
        <v>3999571.12</v>
      </c>
      <c r="DE18" s="107">
        <v>3730000</v>
      </c>
      <c r="DF18" s="107">
        <v>3108333.3333333335</v>
      </c>
      <c r="DG18" s="107">
        <v>3278016.78</v>
      </c>
      <c r="DH18" s="107">
        <v>169683.44666666666</v>
      </c>
      <c r="DI18" s="107">
        <v>5.4589848793565681</v>
      </c>
      <c r="DJ18" s="104" t="s">
        <v>2847</v>
      </c>
      <c r="DK18" s="15">
        <f>C18+J18+Q18+X18+AE18+AL18+AS18+AZ18+BG18+BN18+BU18+CB18+CI18+CP18+CW18+DD18</f>
        <v>445987250.75</v>
      </c>
      <c r="DL18" s="15">
        <f>D18+K15+R18+Y18+AF18+AM18+AT18+BA18+BH18+BO18+BV18+CC18+CJ18+CQ18+CX18+DE18</f>
        <v>457566955.09999996</v>
      </c>
      <c r="DM18" s="15">
        <f t="shared" ref="DM18:DN32" si="91">E18+L18+S18+Z18+AG18+AN18+AU18+BB18+BI18+BP18+BW18+CD18+CK18+CR18+CY18+DF18</f>
        <v>394064129.24999988</v>
      </c>
      <c r="DN18" s="15">
        <f t="shared" si="91"/>
        <v>354035728.52999997</v>
      </c>
      <c r="DO18" s="15">
        <f t="shared" ref="DO18:DO32" si="92">DN18-DM18</f>
        <v>-40028400.719999909</v>
      </c>
      <c r="DP18" s="15">
        <f>DO18/DM18*100</f>
        <v>-10.157839231950321</v>
      </c>
      <c r="DQ18" s="15" t="str">
        <f t="shared" ref="DQ18:DQ32" si="93">IF((DP18&gt;0),"OK","Not OK")</f>
        <v>Not OK</v>
      </c>
    </row>
    <row r="19" spans="1:197" s="26" customFormat="1" ht="15" customHeight="1" x14ac:dyDescent="0.25">
      <c r="A19" s="40" t="s">
        <v>2814</v>
      </c>
      <c r="B19" s="40" t="s">
        <v>2815</v>
      </c>
      <c r="C19" s="107">
        <v>117026094.34999999</v>
      </c>
      <c r="D19" s="107">
        <v>162000000</v>
      </c>
      <c r="E19" s="107">
        <v>135000000</v>
      </c>
      <c r="F19" s="107">
        <v>156702889.11000001</v>
      </c>
      <c r="G19" s="107">
        <v>21702889.109999999</v>
      </c>
      <c r="H19" s="107">
        <v>16.076214155555554</v>
      </c>
      <c r="I19" s="104" t="s">
        <v>2847</v>
      </c>
      <c r="J19" s="107">
        <v>34006454.43</v>
      </c>
      <c r="K19" s="107">
        <v>27000000</v>
      </c>
      <c r="L19" s="107">
        <v>22500000</v>
      </c>
      <c r="M19" s="107">
        <v>19977849.620000001</v>
      </c>
      <c r="N19" s="107">
        <v>-2522150.38</v>
      </c>
      <c r="O19" s="107">
        <v>-11.209557244444445</v>
      </c>
      <c r="P19" s="104" t="s">
        <v>2846</v>
      </c>
      <c r="Q19" s="107">
        <v>2793724.86</v>
      </c>
      <c r="R19" s="107">
        <v>3139167.99</v>
      </c>
      <c r="S19" s="107">
        <v>2615973.3250000002</v>
      </c>
      <c r="T19" s="107">
        <v>2167182.12</v>
      </c>
      <c r="U19" s="107">
        <v>-448791.20500000002</v>
      </c>
      <c r="V19" s="107">
        <v>-17.155802037851437</v>
      </c>
      <c r="W19" s="104" t="s">
        <v>2846</v>
      </c>
      <c r="X19" s="107">
        <v>1648386.98</v>
      </c>
      <c r="Y19" s="107">
        <v>1800000</v>
      </c>
      <c r="Z19" s="107">
        <v>1500000</v>
      </c>
      <c r="AA19" s="107">
        <v>1327218.3500000001</v>
      </c>
      <c r="AB19" s="107">
        <v>-172781.65</v>
      </c>
      <c r="AC19" s="107">
        <v>-11.518776666666666</v>
      </c>
      <c r="AD19" s="104" t="s">
        <v>2846</v>
      </c>
      <c r="AE19" s="107">
        <v>1501156.38</v>
      </c>
      <c r="AF19" s="107">
        <v>1625305.9</v>
      </c>
      <c r="AG19" s="107">
        <v>1354421.5833333333</v>
      </c>
      <c r="AH19" s="107">
        <v>1256346.31</v>
      </c>
      <c r="AI19" s="107">
        <v>-98075.273333333331</v>
      </c>
      <c r="AJ19" s="107">
        <v>-7.2411186103489813</v>
      </c>
      <c r="AK19" s="104" t="s">
        <v>2846</v>
      </c>
      <c r="AL19" s="107">
        <v>1400024.56</v>
      </c>
      <c r="AM19" s="107">
        <v>1300000</v>
      </c>
      <c r="AN19" s="107">
        <v>1083333.3333333333</v>
      </c>
      <c r="AO19" s="107">
        <v>875527.39</v>
      </c>
      <c r="AP19" s="107">
        <v>-207805.94333333333</v>
      </c>
      <c r="AQ19" s="107">
        <v>-19.182087076923075</v>
      </c>
      <c r="AR19" s="104" t="s">
        <v>2846</v>
      </c>
      <c r="AS19" s="107">
        <v>5058330.4800000004</v>
      </c>
      <c r="AT19" s="107">
        <v>5400000</v>
      </c>
      <c r="AU19" s="107">
        <v>4500000</v>
      </c>
      <c r="AV19" s="107">
        <v>4606698.57</v>
      </c>
      <c r="AW19" s="107">
        <v>106698.57</v>
      </c>
      <c r="AX19" s="107">
        <v>2.3710793333333333</v>
      </c>
      <c r="AY19" s="104" t="s">
        <v>2847</v>
      </c>
      <c r="AZ19" s="107">
        <v>3007247.41</v>
      </c>
      <c r="BA19" s="107">
        <v>2880000</v>
      </c>
      <c r="BB19" s="107">
        <v>2400000</v>
      </c>
      <c r="BC19" s="107">
        <v>2591875.61</v>
      </c>
      <c r="BD19" s="107">
        <v>191875.61</v>
      </c>
      <c r="BE19" s="107">
        <v>7.9948170833333334</v>
      </c>
      <c r="BF19" s="104" t="s">
        <v>2847</v>
      </c>
      <c r="BG19" s="107">
        <v>1223236.1100000001</v>
      </c>
      <c r="BH19" s="107">
        <v>1404490.46</v>
      </c>
      <c r="BI19" s="107">
        <v>1170408.7166666666</v>
      </c>
      <c r="BJ19" s="107">
        <v>1010498.2</v>
      </c>
      <c r="BK19" s="107">
        <v>-159910.51666666666</v>
      </c>
      <c r="BL19" s="107">
        <v>-13.66279269707535</v>
      </c>
      <c r="BM19" s="104" t="s">
        <v>2846</v>
      </c>
      <c r="BN19" s="107">
        <v>1406443.3</v>
      </c>
      <c r="BO19" s="107">
        <v>1500000</v>
      </c>
      <c r="BP19" s="107">
        <v>1250000</v>
      </c>
      <c r="BQ19" s="107">
        <v>1492736.81</v>
      </c>
      <c r="BR19" s="107">
        <v>242736.81</v>
      </c>
      <c r="BS19" s="107">
        <v>19.418944799999998</v>
      </c>
      <c r="BT19" s="104" t="s">
        <v>2847</v>
      </c>
      <c r="BU19" s="107">
        <v>1336754.32</v>
      </c>
      <c r="BV19" s="107">
        <v>1500000</v>
      </c>
      <c r="BW19" s="107">
        <v>1250000</v>
      </c>
      <c r="BX19" s="107">
        <v>1016448.04</v>
      </c>
      <c r="BY19" s="107">
        <v>-233551.96</v>
      </c>
      <c r="BZ19" s="107">
        <v>-18.6841568</v>
      </c>
      <c r="CA19" s="104" t="s">
        <v>2846</v>
      </c>
      <c r="CB19" s="107">
        <v>3071536.43</v>
      </c>
      <c r="CC19" s="107">
        <v>3723923.59</v>
      </c>
      <c r="CD19" s="107">
        <v>3103269.6583333332</v>
      </c>
      <c r="CE19" s="107">
        <v>3663853.24</v>
      </c>
      <c r="CF19" s="107">
        <v>560583.58166666667</v>
      </c>
      <c r="CG19" s="107">
        <v>18.064288424349758</v>
      </c>
      <c r="CH19" s="104" t="s">
        <v>2847</v>
      </c>
      <c r="CI19" s="107">
        <v>864077.72</v>
      </c>
      <c r="CJ19" s="107">
        <v>831000</v>
      </c>
      <c r="CK19" s="107">
        <v>692500</v>
      </c>
      <c r="CL19" s="107">
        <v>550955.5</v>
      </c>
      <c r="CM19" s="107">
        <v>-141544.5</v>
      </c>
      <c r="CN19" s="107">
        <v>-20.439638989169676</v>
      </c>
      <c r="CO19" s="104" t="s">
        <v>2846</v>
      </c>
      <c r="CP19" s="107">
        <v>2774272.29</v>
      </c>
      <c r="CQ19" s="107">
        <v>2917833.14</v>
      </c>
      <c r="CR19" s="107">
        <v>2431527.6166666667</v>
      </c>
      <c r="CS19" s="107">
        <v>1787966.51</v>
      </c>
      <c r="CT19" s="107">
        <v>-643561.10666666669</v>
      </c>
      <c r="CU19" s="107">
        <v>-26.467357485699132</v>
      </c>
      <c r="CV19" s="104" t="s">
        <v>2846</v>
      </c>
      <c r="CW19" s="107">
        <v>1070612.83</v>
      </c>
      <c r="CX19" s="107">
        <v>990000</v>
      </c>
      <c r="CY19" s="107">
        <v>825000</v>
      </c>
      <c r="CZ19" s="107">
        <v>767183.01</v>
      </c>
      <c r="DA19" s="107">
        <v>-57816.99</v>
      </c>
      <c r="DB19" s="107">
        <v>-7.0081199999999999</v>
      </c>
      <c r="DC19" s="104" t="s">
        <v>2846</v>
      </c>
      <c r="DD19" s="107">
        <v>996387.29</v>
      </c>
      <c r="DE19" s="107">
        <v>832100</v>
      </c>
      <c r="DF19" s="107">
        <v>693416.66666666674</v>
      </c>
      <c r="DG19" s="107">
        <v>693561.33</v>
      </c>
      <c r="DH19" s="107">
        <v>144.66333333333336</v>
      </c>
      <c r="DI19" s="107">
        <v>2.0862396346592961E-2</v>
      </c>
      <c r="DJ19" s="104" t="s">
        <v>2847</v>
      </c>
      <c r="DK19" s="15">
        <f t="shared" ref="DK19:DK31" si="94">C19+J18+Q19+X19+AE19+AL19+AS19+AZ19+BG19+BN19+BU19+CB19+CI19+CP19+CW19+DD19</f>
        <v>204881008.31999999</v>
      </c>
      <c r="DL19" s="15">
        <f t="shared" ref="DL19:DL31" si="95">D19+K18+R19+Y19+AF19+AM19+AT19+BA19+BH19+BO19+BV19+CC19+CJ19+CQ19+CX19+DE19</f>
        <v>256843821.08000001</v>
      </c>
      <c r="DM19" s="15">
        <f t="shared" si="91"/>
        <v>182369850.90000001</v>
      </c>
      <c r="DN19" s="15">
        <f t="shared" si="91"/>
        <v>200488789.72</v>
      </c>
      <c r="DO19" s="15">
        <f t="shared" si="92"/>
        <v>18118938.819999993</v>
      </c>
      <c r="DP19" s="15">
        <f t="shared" ref="DP19:DP32" si="96">DO19/DM19*100</f>
        <v>9.9352709510824049</v>
      </c>
      <c r="DQ19" s="15" t="str">
        <f t="shared" si="93"/>
        <v>OK</v>
      </c>
    </row>
    <row r="20" spans="1:197" s="26" customFormat="1" ht="15" customHeight="1" x14ac:dyDescent="0.25">
      <c r="A20" s="40" t="s">
        <v>2816</v>
      </c>
      <c r="B20" s="40" t="s">
        <v>2817</v>
      </c>
      <c r="C20" s="107">
        <v>1676693.36</v>
      </c>
      <c r="D20" s="107">
        <v>1000000</v>
      </c>
      <c r="E20" s="107">
        <v>833333.33333333337</v>
      </c>
      <c r="F20" s="107">
        <v>1125611.18</v>
      </c>
      <c r="G20" s="107">
        <v>292277.84666666668</v>
      </c>
      <c r="H20" s="107">
        <v>35.073341599999999</v>
      </c>
      <c r="I20" s="104" t="s">
        <v>2847</v>
      </c>
      <c r="J20" s="107">
        <v>1029296.8</v>
      </c>
      <c r="K20" s="107">
        <v>1000000</v>
      </c>
      <c r="L20" s="107">
        <v>833333.33333333337</v>
      </c>
      <c r="M20" s="107">
        <v>903568.82</v>
      </c>
      <c r="N20" s="107">
        <v>70235.486666666664</v>
      </c>
      <c r="O20" s="107">
        <v>8.4282584000000007</v>
      </c>
      <c r="P20" s="104" t="s">
        <v>2847</v>
      </c>
      <c r="Q20" s="107">
        <v>264209.7</v>
      </c>
      <c r="R20" s="107">
        <v>382400</v>
      </c>
      <c r="S20" s="107">
        <v>318666.66666666669</v>
      </c>
      <c r="T20" s="107">
        <v>184670.78</v>
      </c>
      <c r="U20" s="107">
        <v>-133995.88666666669</v>
      </c>
      <c r="V20" s="107">
        <v>-42.048918410041836</v>
      </c>
      <c r="W20" s="104" t="s">
        <v>2846</v>
      </c>
      <c r="X20" s="107">
        <v>326048.34999999998</v>
      </c>
      <c r="Y20" s="107">
        <v>300000</v>
      </c>
      <c r="Z20" s="107">
        <v>250000</v>
      </c>
      <c r="AA20" s="107">
        <v>125005.66</v>
      </c>
      <c r="AB20" s="107">
        <v>-124994.34</v>
      </c>
      <c r="AC20" s="107">
        <v>-49.997736000000003</v>
      </c>
      <c r="AD20" s="104" t="s">
        <v>2846</v>
      </c>
      <c r="AE20" s="107">
        <v>307070.21000000002</v>
      </c>
      <c r="AF20" s="107">
        <v>319301.33</v>
      </c>
      <c r="AG20" s="107">
        <v>266084.44166666671</v>
      </c>
      <c r="AH20" s="107">
        <v>147261.54</v>
      </c>
      <c r="AI20" s="107">
        <v>-118822.90166666667</v>
      </c>
      <c r="AJ20" s="107">
        <v>-44.656087715012021</v>
      </c>
      <c r="AK20" s="104" t="s">
        <v>2846</v>
      </c>
      <c r="AL20" s="107">
        <v>262241</v>
      </c>
      <c r="AM20" s="107">
        <v>300000</v>
      </c>
      <c r="AN20" s="107">
        <v>250000</v>
      </c>
      <c r="AO20" s="107">
        <v>183177</v>
      </c>
      <c r="AP20" s="107">
        <v>-66823</v>
      </c>
      <c r="AQ20" s="107">
        <v>-26.729199999999999</v>
      </c>
      <c r="AR20" s="104" t="s">
        <v>2846</v>
      </c>
      <c r="AS20" s="107">
        <v>772644.69</v>
      </c>
      <c r="AT20" s="107">
        <v>1089321.96</v>
      </c>
      <c r="AU20" s="107">
        <v>907768.3</v>
      </c>
      <c r="AV20" s="107">
        <v>810698.03</v>
      </c>
      <c r="AW20" s="107">
        <v>-97070.27</v>
      </c>
      <c r="AX20" s="107">
        <v>-10.69328704251955</v>
      </c>
      <c r="AY20" s="104" t="s">
        <v>2846</v>
      </c>
      <c r="AZ20" s="107">
        <v>331276.11</v>
      </c>
      <c r="BA20" s="107">
        <v>350000</v>
      </c>
      <c r="BB20" s="107">
        <v>291666.66666666669</v>
      </c>
      <c r="BC20" s="107">
        <v>244281.04</v>
      </c>
      <c r="BD20" s="107">
        <v>-47385.626666666671</v>
      </c>
      <c r="BE20" s="107">
        <v>-16.24650057142857</v>
      </c>
      <c r="BF20" s="104" t="s">
        <v>2846</v>
      </c>
      <c r="BG20" s="107">
        <v>230818.05</v>
      </c>
      <c r="BH20" s="107">
        <v>385844</v>
      </c>
      <c r="BI20" s="107">
        <v>321536.66666666669</v>
      </c>
      <c r="BJ20" s="107">
        <v>248781.52</v>
      </c>
      <c r="BK20" s="107">
        <v>-72755.146666666667</v>
      </c>
      <c r="BL20" s="107">
        <v>-22.627325032914857</v>
      </c>
      <c r="BM20" s="104" t="s">
        <v>2846</v>
      </c>
      <c r="BN20" s="107">
        <v>163638.39999999999</v>
      </c>
      <c r="BO20" s="107">
        <v>1600000</v>
      </c>
      <c r="BP20" s="107">
        <v>1333333.3333333335</v>
      </c>
      <c r="BQ20" s="107">
        <v>113134</v>
      </c>
      <c r="BR20" s="107">
        <v>-1220199.3333333333</v>
      </c>
      <c r="BS20" s="107">
        <v>-91.514949999999999</v>
      </c>
      <c r="BT20" s="104" t="s">
        <v>2846</v>
      </c>
      <c r="BU20" s="107">
        <v>343907.04</v>
      </c>
      <c r="BV20" s="107">
        <v>450000</v>
      </c>
      <c r="BW20" s="107">
        <v>375000</v>
      </c>
      <c r="BX20" s="107">
        <v>260033.45</v>
      </c>
      <c r="BY20" s="107">
        <v>-114966.55</v>
      </c>
      <c r="BZ20" s="107">
        <v>-30.657746666666664</v>
      </c>
      <c r="CA20" s="104" t="s">
        <v>2846</v>
      </c>
      <c r="CB20" s="107">
        <v>1144251.8700000001</v>
      </c>
      <c r="CC20" s="107">
        <v>1970760.63</v>
      </c>
      <c r="CD20" s="107">
        <v>1642300.5249999999</v>
      </c>
      <c r="CE20" s="107">
        <v>1585876.86</v>
      </c>
      <c r="CF20" s="107">
        <v>-56423.665000000001</v>
      </c>
      <c r="CG20" s="107">
        <v>-3.4356479914052271</v>
      </c>
      <c r="CH20" s="104" t="s">
        <v>2846</v>
      </c>
      <c r="CI20" s="107">
        <v>216500.51</v>
      </c>
      <c r="CJ20" s="107">
        <v>213000</v>
      </c>
      <c r="CK20" s="107">
        <v>177500</v>
      </c>
      <c r="CL20" s="107">
        <v>156627.88</v>
      </c>
      <c r="CM20" s="107">
        <v>-20872.12</v>
      </c>
      <c r="CN20" s="107">
        <v>-11.758940845070422</v>
      </c>
      <c r="CO20" s="104" t="s">
        <v>2846</v>
      </c>
      <c r="CP20" s="107">
        <v>249362.55</v>
      </c>
      <c r="CQ20" s="107">
        <v>300000</v>
      </c>
      <c r="CR20" s="107">
        <v>250000</v>
      </c>
      <c r="CS20" s="107">
        <v>387018.39</v>
      </c>
      <c r="CT20" s="107">
        <v>137018.39000000001</v>
      </c>
      <c r="CU20" s="107">
        <v>54.807355999999999</v>
      </c>
      <c r="CV20" s="104" t="s">
        <v>2847</v>
      </c>
      <c r="CW20" s="107">
        <v>195290.5</v>
      </c>
      <c r="CX20" s="107">
        <v>210000</v>
      </c>
      <c r="CY20" s="107">
        <v>175000</v>
      </c>
      <c r="CZ20" s="107">
        <v>220748.2</v>
      </c>
      <c r="DA20" s="107">
        <v>45748.2</v>
      </c>
      <c r="DB20" s="107">
        <v>26.141828571428572</v>
      </c>
      <c r="DC20" s="104" t="s">
        <v>2847</v>
      </c>
      <c r="DD20" s="107">
        <v>52891.71</v>
      </c>
      <c r="DE20" s="107">
        <v>101400</v>
      </c>
      <c r="DF20" s="107">
        <v>84500</v>
      </c>
      <c r="DG20" s="107">
        <v>52755.199999999997</v>
      </c>
      <c r="DH20" s="107">
        <v>-31744.799999999999</v>
      </c>
      <c r="DI20" s="107">
        <v>-37.567810650887573</v>
      </c>
      <c r="DJ20" s="104" t="s">
        <v>2846</v>
      </c>
      <c r="DK20" s="15">
        <f t="shared" si="94"/>
        <v>40543298.479999989</v>
      </c>
      <c r="DL20" s="15">
        <f t="shared" si="95"/>
        <v>35972027.920000002</v>
      </c>
      <c r="DM20" s="15">
        <f t="shared" si="91"/>
        <v>8310023.2666666675</v>
      </c>
      <c r="DN20" s="15">
        <f t="shared" si="91"/>
        <v>6749249.5499999998</v>
      </c>
      <c r="DO20" s="15">
        <f t="shared" si="92"/>
        <v>-1560773.7166666677</v>
      </c>
      <c r="DP20" s="15">
        <f t="shared" si="96"/>
        <v>-18.781821260684968</v>
      </c>
      <c r="DQ20" s="15" t="str">
        <f t="shared" si="93"/>
        <v>Not OK</v>
      </c>
    </row>
    <row r="21" spans="1:197" s="26" customFormat="1" ht="15" customHeight="1" x14ac:dyDescent="0.25">
      <c r="A21" s="40" t="s">
        <v>2818</v>
      </c>
      <c r="B21" s="40" t="s">
        <v>2819</v>
      </c>
      <c r="C21" s="107">
        <v>32034651.359999999</v>
      </c>
      <c r="D21" s="107">
        <v>54000000</v>
      </c>
      <c r="E21" s="107">
        <v>45000000</v>
      </c>
      <c r="F21" s="107">
        <v>53821493.75</v>
      </c>
      <c r="G21" s="107">
        <v>8821493.75</v>
      </c>
      <c r="H21" s="107">
        <v>19.603319444444445</v>
      </c>
      <c r="I21" s="104" t="s">
        <v>2847</v>
      </c>
      <c r="J21" s="107">
        <v>15591324.550000001</v>
      </c>
      <c r="K21" s="107">
        <v>14000000</v>
      </c>
      <c r="L21" s="107">
        <v>11666666.666666666</v>
      </c>
      <c r="M21" s="107">
        <v>13339275.050000001</v>
      </c>
      <c r="N21" s="107">
        <v>1672608.3833333335</v>
      </c>
      <c r="O21" s="107">
        <v>14.336643285714285</v>
      </c>
      <c r="P21" s="104" t="s">
        <v>2847</v>
      </c>
      <c r="Q21" s="107">
        <v>2295571.06</v>
      </c>
      <c r="R21" s="107">
        <v>2600447.75</v>
      </c>
      <c r="S21" s="107">
        <v>2167039.7916666665</v>
      </c>
      <c r="T21" s="107">
        <v>2122873.09</v>
      </c>
      <c r="U21" s="107">
        <v>-44166.701666666668</v>
      </c>
      <c r="V21" s="107">
        <v>-2.0381121674142464</v>
      </c>
      <c r="W21" s="104" t="s">
        <v>2846</v>
      </c>
      <c r="X21" s="107">
        <v>2262847.5</v>
      </c>
      <c r="Y21" s="107">
        <v>3300000</v>
      </c>
      <c r="Z21" s="107">
        <v>2750000</v>
      </c>
      <c r="AA21" s="107">
        <v>2260250.48</v>
      </c>
      <c r="AB21" s="107">
        <v>-489749.52</v>
      </c>
      <c r="AC21" s="107">
        <v>-17.809073454545455</v>
      </c>
      <c r="AD21" s="104" t="s">
        <v>2846</v>
      </c>
      <c r="AE21" s="107">
        <v>2700937.87</v>
      </c>
      <c r="AF21" s="107">
        <v>2795348.4</v>
      </c>
      <c r="AG21" s="107">
        <v>2329457</v>
      </c>
      <c r="AH21" s="107">
        <v>2494552.52</v>
      </c>
      <c r="AI21" s="107">
        <v>165095.51999999999</v>
      </c>
      <c r="AJ21" s="107">
        <v>7.0872963098267112</v>
      </c>
      <c r="AK21" s="104" t="s">
        <v>2847</v>
      </c>
      <c r="AL21" s="107">
        <v>2546483.4</v>
      </c>
      <c r="AM21" s="107">
        <v>2550000</v>
      </c>
      <c r="AN21" s="107">
        <v>2125000</v>
      </c>
      <c r="AO21" s="107">
        <v>3074676</v>
      </c>
      <c r="AP21" s="107">
        <v>949676</v>
      </c>
      <c r="AQ21" s="107">
        <v>44.690635294117648</v>
      </c>
      <c r="AR21" s="104" t="s">
        <v>2847</v>
      </c>
      <c r="AS21" s="107">
        <v>4569624</v>
      </c>
      <c r="AT21" s="107">
        <v>5200000</v>
      </c>
      <c r="AU21" s="107">
        <v>4333333.333333333</v>
      </c>
      <c r="AV21" s="107">
        <v>4445449</v>
      </c>
      <c r="AW21" s="107">
        <v>112115.66666666667</v>
      </c>
      <c r="AX21" s="107">
        <v>2.5872846153846152</v>
      </c>
      <c r="AY21" s="104" t="s">
        <v>2847</v>
      </c>
      <c r="AZ21" s="107">
        <v>3527979.86</v>
      </c>
      <c r="BA21" s="107">
        <v>4000000</v>
      </c>
      <c r="BB21" s="107">
        <v>3333333.3333333335</v>
      </c>
      <c r="BC21" s="107">
        <v>2758057.6</v>
      </c>
      <c r="BD21" s="107">
        <v>-575275.7333333334</v>
      </c>
      <c r="BE21" s="107">
        <v>-17.258272000000002</v>
      </c>
      <c r="BF21" s="104" t="s">
        <v>2846</v>
      </c>
      <c r="BG21" s="107">
        <v>4857018.1500000004</v>
      </c>
      <c r="BH21" s="107">
        <v>3821099</v>
      </c>
      <c r="BI21" s="107">
        <v>3184249.1666666665</v>
      </c>
      <c r="BJ21" s="107">
        <v>3189882.5</v>
      </c>
      <c r="BK21" s="107">
        <v>5633.3333333333339</v>
      </c>
      <c r="BL21" s="107">
        <v>0.1769124537207751</v>
      </c>
      <c r="BM21" s="104" t="s">
        <v>2847</v>
      </c>
      <c r="BN21" s="107">
        <v>2794327.04</v>
      </c>
      <c r="BO21" s="107">
        <v>2300000</v>
      </c>
      <c r="BP21" s="107">
        <v>1916666.6666666665</v>
      </c>
      <c r="BQ21" s="107">
        <v>2032161.87</v>
      </c>
      <c r="BR21" s="107">
        <v>115495.20333333334</v>
      </c>
      <c r="BS21" s="107">
        <v>6.0258366956521749</v>
      </c>
      <c r="BT21" s="104" t="s">
        <v>2847</v>
      </c>
      <c r="BU21" s="107">
        <v>1379349</v>
      </c>
      <c r="BV21" s="107">
        <v>1500000</v>
      </c>
      <c r="BW21" s="107">
        <v>1250000</v>
      </c>
      <c r="BX21" s="107">
        <v>1285949.3</v>
      </c>
      <c r="BY21" s="107">
        <v>35949.300000000003</v>
      </c>
      <c r="BZ21" s="107">
        <v>2.8759440000000001</v>
      </c>
      <c r="CA21" s="104" t="s">
        <v>2847</v>
      </c>
      <c r="CB21" s="107">
        <v>3598327.26</v>
      </c>
      <c r="CC21" s="107">
        <v>5020183</v>
      </c>
      <c r="CD21" s="107">
        <v>4183485.8333333335</v>
      </c>
      <c r="CE21" s="107">
        <v>2819649.94</v>
      </c>
      <c r="CF21" s="107">
        <v>-1363835.8933333333</v>
      </c>
      <c r="CG21" s="107">
        <v>-32.600466397340497</v>
      </c>
      <c r="CH21" s="104" t="s">
        <v>2846</v>
      </c>
      <c r="CI21" s="107">
        <v>96065</v>
      </c>
      <c r="CJ21" s="107">
        <v>791000</v>
      </c>
      <c r="CK21" s="107">
        <v>659166.66666666674</v>
      </c>
      <c r="CL21" s="107">
        <v>327594</v>
      </c>
      <c r="CM21" s="107">
        <v>-331572.66666666669</v>
      </c>
      <c r="CN21" s="107">
        <v>-50.30179519595449</v>
      </c>
      <c r="CO21" s="104" t="s">
        <v>2846</v>
      </c>
      <c r="CP21" s="107">
        <v>4180044</v>
      </c>
      <c r="CQ21" s="107">
        <v>4586995.4000000004</v>
      </c>
      <c r="CR21" s="107">
        <v>3822496.1666666665</v>
      </c>
      <c r="CS21" s="107">
        <v>3582374.6</v>
      </c>
      <c r="CT21" s="107">
        <v>-240121.56666666665</v>
      </c>
      <c r="CU21" s="107">
        <v>-6.2818000645913008</v>
      </c>
      <c r="CV21" s="104" t="s">
        <v>2846</v>
      </c>
      <c r="CW21" s="107">
        <v>1214983.58</v>
      </c>
      <c r="CX21" s="107">
        <v>1350000</v>
      </c>
      <c r="CY21" s="107">
        <v>1125000</v>
      </c>
      <c r="CZ21" s="107">
        <v>1346361.07</v>
      </c>
      <c r="DA21" s="107">
        <v>221361.07</v>
      </c>
      <c r="DB21" s="107">
        <v>19.676539555555557</v>
      </c>
      <c r="DC21" s="104" t="s">
        <v>2847</v>
      </c>
      <c r="DD21" s="107">
        <v>1321568.51</v>
      </c>
      <c r="DE21" s="107">
        <v>1321000</v>
      </c>
      <c r="DF21" s="107">
        <v>1100833.3333333335</v>
      </c>
      <c r="DG21" s="107">
        <v>1157904.5</v>
      </c>
      <c r="DH21" s="107">
        <v>57071.166666666664</v>
      </c>
      <c r="DI21" s="107">
        <v>5.1843603330809991</v>
      </c>
      <c r="DJ21" s="104" t="s">
        <v>2847</v>
      </c>
      <c r="DK21" s="15">
        <f t="shared" si="94"/>
        <v>70409074.389999986</v>
      </c>
      <c r="DL21" s="15">
        <f t="shared" si="95"/>
        <v>96136073.550000012</v>
      </c>
      <c r="DM21" s="15">
        <f t="shared" si="91"/>
        <v>90946727.958333328</v>
      </c>
      <c r="DN21" s="15">
        <f t="shared" si="91"/>
        <v>100058505.26999998</v>
      </c>
      <c r="DO21" s="15">
        <f t="shared" si="92"/>
        <v>9111777.3116666526</v>
      </c>
      <c r="DP21" s="15">
        <f t="shared" si="96"/>
        <v>10.018807181101838</v>
      </c>
      <c r="DQ21" s="15" t="str">
        <f t="shared" si="93"/>
        <v>OK</v>
      </c>
    </row>
    <row r="22" spans="1:197" s="26" customFormat="1" ht="15" customHeight="1" x14ac:dyDescent="0.25">
      <c r="A22" s="40" t="s">
        <v>2820</v>
      </c>
      <c r="B22" s="40" t="s">
        <v>2821</v>
      </c>
      <c r="C22" s="107">
        <v>362797528.49000001</v>
      </c>
      <c r="D22" s="107">
        <v>370000000</v>
      </c>
      <c r="E22" s="107">
        <v>308333333.33333331</v>
      </c>
      <c r="F22" s="107">
        <v>310524250.76999998</v>
      </c>
      <c r="G22" s="107">
        <v>2190917.4366666665</v>
      </c>
      <c r="H22" s="107">
        <v>0.71056781729729734</v>
      </c>
      <c r="I22" s="104" t="s">
        <v>2847</v>
      </c>
      <c r="J22" s="107">
        <v>147496528.03</v>
      </c>
      <c r="K22" s="107">
        <v>152500000</v>
      </c>
      <c r="L22" s="107">
        <v>127083333.33333334</v>
      </c>
      <c r="M22" s="107">
        <v>126234337.21000001</v>
      </c>
      <c r="N22" s="107">
        <v>-848996.12333333329</v>
      </c>
      <c r="O22" s="107">
        <v>-0.66806252327868854</v>
      </c>
      <c r="P22" s="104" t="s">
        <v>2846</v>
      </c>
      <c r="Q22" s="107">
        <v>42517106.049999997</v>
      </c>
      <c r="R22" s="107">
        <v>45178700</v>
      </c>
      <c r="S22" s="107">
        <v>37648916.666666664</v>
      </c>
      <c r="T22" s="107">
        <v>36606416</v>
      </c>
      <c r="U22" s="107">
        <v>-1042500.6666666666</v>
      </c>
      <c r="V22" s="107">
        <v>-2.7690057482840365</v>
      </c>
      <c r="W22" s="104" t="s">
        <v>2846</v>
      </c>
      <c r="X22" s="107">
        <v>34409318.700000003</v>
      </c>
      <c r="Y22" s="107">
        <v>37944640</v>
      </c>
      <c r="Z22" s="107">
        <v>31620533.333333332</v>
      </c>
      <c r="AA22" s="107">
        <v>29193920.369999997</v>
      </c>
      <c r="AB22" s="107">
        <v>-2426612.9633333334</v>
      </c>
      <c r="AC22" s="107">
        <v>-7.674168356848293</v>
      </c>
      <c r="AD22" s="104" t="s">
        <v>2846</v>
      </c>
      <c r="AE22" s="107">
        <v>28620524.399999999</v>
      </c>
      <c r="AF22" s="107">
        <v>29392592.030000001</v>
      </c>
      <c r="AG22" s="107">
        <v>24493826.691666666</v>
      </c>
      <c r="AH22" s="107">
        <v>27797918.23</v>
      </c>
      <c r="AI22" s="107">
        <v>3304091.5383333331</v>
      </c>
      <c r="AJ22" s="107">
        <v>13.489486881433097</v>
      </c>
      <c r="AK22" s="104" t="s">
        <v>2847</v>
      </c>
      <c r="AL22" s="107">
        <v>33228519.57</v>
      </c>
      <c r="AM22" s="107">
        <v>34742800</v>
      </c>
      <c r="AN22" s="107">
        <v>28952333.333333332</v>
      </c>
      <c r="AO22" s="107">
        <v>28497048.870000001</v>
      </c>
      <c r="AP22" s="107">
        <v>-455284.46333333332</v>
      </c>
      <c r="AQ22" s="107">
        <v>-1.5725311604130929</v>
      </c>
      <c r="AR22" s="104" t="s">
        <v>2846</v>
      </c>
      <c r="AS22" s="107">
        <v>62913009.020000003</v>
      </c>
      <c r="AT22" s="107">
        <v>65387712.299999997</v>
      </c>
      <c r="AU22" s="107">
        <v>54489760.25</v>
      </c>
      <c r="AV22" s="107">
        <v>54650468.840000004</v>
      </c>
      <c r="AW22" s="107">
        <v>160708.59</v>
      </c>
      <c r="AX22" s="107">
        <v>0.29493356047570424</v>
      </c>
      <c r="AY22" s="104" t="s">
        <v>2847</v>
      </c>
      <c r="AZ22" s="107">
        <v>28679469.359999999</v>
      </c>
      <c r="BA22" s="107">
        <v>26713800</v>
      </c>
      <c r="BB22" s="107">
        <v>22261500</v>
      </c>
      <c r="BC22" s="107">
        <v>21522252.899999999</v>
      </c>
      <c r="BD22" s="107">
        <v>-739247.1</v>
      </c>
      <c r="BE22" s="107">
        <v>-3.3207425375648545</v>
      </c>
      <c r="BF22" s="104" t="s">
        <v>2846</v>
      </c>
      <c r="BG22" s="107">
        <v>30044442.579999998</v>
      </c>
      <c r="BH22" s="107">
        <v>31065975</v>
      </c>
      <c r="BI22" s="107">
        <v>25888312.5</v>
      </c>
      <c r="BJ22" s="107">
        <v>25585285</v>
      </c>
      <c r="BK22" s="107">
        <v>-303027.5</v>
      </c>
      <c r="BL22" s="107">
        <v>-1.1705185496350914</v>
      </c>
      <c r="BM22" s="104" t="s">
        <v>2846</v>
      </c>
      <c r="BN22" s="107">
        <v>29150794.579999998</v>
      </c>
      <c r="BO22" s="107">
        <v>30000000</v>
      </c>
      <c r="BP22" s="107">
        <v>25000000</v>
      </c>
      <c r="BQ22" s="107">
        <v>24180604.640000001</v>
      </c>
      <c r="BR22" s="107">
        <v>-819395.36</v>
      </c>
      <c r="BS22" s="107">
        <v>-3.2775814400000001</v>
      </c>
      <c r="BT22" s="104" t="s">
        <v>2846</v>
      </c>
      <c r="BU22" s="107">
        <v>33280687.010000002</v>
      </c>
      <c r="BV22" s="107">
        <v>33069420</v>
      </c>
      <c r="BW22" s="107">
        <v>27557850</v>
      </c>
      <c r="BX22" s="107">
        <v>27401392.670000002</v>
      </c>
      <c r="BY22" s="107">
        <v>-156457.32999999999</v>
      </c>
      <c r="BZ22" s="107">
        <v>-0.56774142394998162</v>
      </c>
      <c r="CA22" s="104" t="s">
        <v>2846</v>
      </c>
      <c r="CB22" s="107">
        <v>39756044.780000001</v>
      </c>
      <c r="CC22" s="107">
        <v>37886299.369999997</v>
      </c>
      <c r="CD22" s="107">
        <v>31571916.141666666</v>
      </c>
      <c r="CE22" s="107">
        <v>31711209.07</v>
      </c>
      <c r="CF22" s="107">
        <v>139292.92833333332</v>
      </c>
      <c r="CG22" s="107">
        <v>0.44119250699992557</v>
      </c>
      <c r="CH22" s="104" t="s">
        <v>2847</v>
      </c>
      <c r="CI22" s="107">
        <v>19319657.890000001</v>
      </c>
      <c r="CJ22" s="107">
        <v>19292000</v>
      </c>
      <c r="CK22" s="107">
        <v>16076666.666666666</v>
      </c>
      <c r="CL22" s="107">
        <v>16151723.869999999</v>
      </c>
      <c r="CM22" s="107">
        <v>75057.203333333338</v>
      </c>
      <c r="CN22" s="107">
        <v>0.46687043334024469</v>
      </c>
      <c r="CO22" s="104" t="s">
        <v>2847</v>
      </c>
      <c r="CP22" s="107">
        <v>33294801.5</v>
      </c>
      <c r="CQ22" s="107">
        <v>34974300</v>
      </c>
      <c r="CR22" s="107">
        <v>29145250</v>
      </c>
      <c r="CS22" s="107">
        <v>28595583.229999997</v>
      </c>
      <c r="CT22" s="107">
        <v>-549666.77</v>
      </c>
      <c r="CU22" s="107">
        <v>-1.8859566138564605</v>
      </c>
      <c r="CV22" s="104" t="s">
        <v>2846</v>
      </c>
      <c r="CW22" s="107">
        <v>21125976.859999999</v>
      </c>
      <c r="CX22" s="107">
        <v>20400000</v>
      </c>
      <c r="CY22" s="107">
        <v>17000000</v>
      </c>
      <c r="CZ22" s="107">
        <v>16070123.199999999</v>
      </c>
      <c r="DA22" s="107">
        <v>-929876.8</v>
      </c>
      <c r="DB22" s="107">
        <v>-5.4698635294117652</v>
      </c>
      <c r="DC22" s="104" t="s">
        <v>2846</v>
      </c>
      <c r="DD22" s="107">
        <v>22540465.16</v>
      </c>
      <c r="DE22" s="107">
        <v>23820000</v>
      </c>
      <c r="DF22" s="107">
        <v>19850000</v>
      </c>
      <c r="DG22" s="107">
        <v>19840883.329999998</v>
      </c>
      <c r="DH22" s="107">
        <v>-9116.67</v>
      </c>
      <c r="DI22" s="107">
        <v>-4.5927808564231738E-2</v>
      </c>
      <c r="DJ22" s="104" t="s">
        <v>2846</v>
      </c>
      <c r="DK22" s="15">
        <f t="shared" si="94"/>
        <v>837269670.5</v>
      </c>
      <c r="DL22" s="15">
        <f t="shared" si="95"/>
        <v>853868238.69999993</v>
      </c>
      <c r="DM22" s="15">
        <f t="shared" si="91"/>
        <v>826973532.24999988</v>
      </c>
      <c r="DN22" s="15">
        <f t="shared" si="91"/>
        <v>824563418.20000017</v>
      </c>
      <c r="DO22" s="15">
        <f t="shared" si="92"/>
        <v>-2410114.0499997139</v>
      </c>
      <c r="DP22" s="15">
        <f t="shared" si="96"/>
        <v>-0.29143787025956708</v>
      </c>
      <c r="DQ22" s="15" t="str">
        <f t="shared" si="93"/>
        <v>Not OK</v>
      </c>
    </row>
    <row r="23" spans="1:197" s="26" customFormat="1" ht="15" customHeight="1" x14ac:dyDescent="0.25">
      <c r="A23" s="40" t="s">
        <v>2822</v>
      </c>
      <c r="B23" s="40" t="s">
        <v>2848</v>
      </c>
      <c r="C23" s="107">
        <v>84383689.319999993</v>
      </c>
      <c r="D23" s="107">
        <v>85000000</v>
      </c>
      <c r="E23" s="107">
        <v>70833333.333333328</v>
      </c>
      <c r="F23" s="107">
        <v>70252307.269999996</v>
      </c>
      <c r="G23" s="107">
        <v>-581026.06333333335</v>
      </c>
      <c r="H23" s="107">
        <v>-0.82027208941176477</v>
      </c>
      <c r="I23" s="104" t="s">
        <v>2846</v>
      </c>
      <c r="J23" s="107">
        <v>29550708.210000001</v>
      </c>
      <c r="K23" s="107">
        <v>33500000</v>
      </c>
      <c r="L23" s="107">
        <v>27916666.666666668</v>
      </c>
      <c r="M23" s="107">
        <v>25403290.170000002</v>
      </c>
      <c r="N23" s="107">
        <v>-2513376.4966666666</v>
      </c>
      <c r="O23" s="107">
        <v>-9.0031396895522384</v>
      </c>
      <c r="P23" s="104" t="s">
        <v>2846</v>
      </c>
      <c r="Q23" s="107">
        <v>7039029.9900000002</v>
      </c>
      <c r="R23" s="107">
        <v>7636850</v>
      </c>
      <c r="S23" s="107">
        <v>6364041.666666666</v>
      </c>
      <c r="T23" s="107">
        <v>6328637.5</v>
      </c>
      <c r="U23" s="107">
        <v>-35404.166666666664</v>
      </c>
      <c r="V23" s="107">
        <v>-0.55631575846062198</v>
      </c>
      <c r="W23" s="104" t="s">
        <v>2846</v>
      </c>
      <c r="X23" s="107">
        <v>5782947.1500000004</v>
      </c>
      <c r="Y23" s="107">
        <v>5992068</v>
      </c>
      <c r="Z23" s="107">
        <v>4993390</v>
      </c>
      <c r="AA23" s="107">
        <v>5052828.59</v>
      </c>
      <c r="AB23" s="107">
        <v>59438.59</v>
      </c>
      <c r="AC23" s="107">
        <v>1.1903454366672743</v>
      </c>
      <c r="AD23" s="104" t="s">
        <v>2847</v>
      </c>
      <c r="AE23" s="107">
        <v>5142055.2</v>
      </c>
      <c r="AF23" s="107">
        <v>5688718.0800000001</v>
      </c>
      <c r="AG23" s="107">
        <v>4740598.4000000004</v>
      </c>
      <c r="AH23" s="107">
        <v>4810406.59</v>
      </c>
      <c r="AI23" s="107">
        <v>69808.19</v>
      </c>
      <c r="AJ23" s="107">
        <v>1.4725607214481615</v>
      </c>
      <c r="AK23" s="104" t="s">
        <v>2847</v>
      </c>
      <c r="AL23" s="107">
        <v>2691586.44</v>
      </c>
      <c r="AM23" s="107">
        <v>3000000</v>
      </c>
      <c r="AN23" s="107">
        <v>2500000</v>
      </c>
      <c r="AO23" s="107">
        <v>2620027</v>
      </c>
      <c r="AP23" s="107">
        <v>120027</v>
      </c>
      <c r="AQ23" s="107">
        <v>4.8010799999999998</v>
      </c>
      <c r="AR23" s="104" t="s">
        <v>2847</v>
      </c>
      <c r="AS23" s="107">
        <v>11152554.890000001</v>
      </c>
      <c r="AT23" s="107">
        <v>11658600</v>
      </c>
      <c r="AU23" s="107">
        <v>9715500</v>
      </c>
      <c r="AV23" s="107">
        <v>10338929.26</v>
      </c>
      <c r="AW23" s="107">
        <v>623429.26</v>
      </c>
      <c r="AX23" s="107">
        <v>6.4168520405537546</v>
      </c>
      <c r="AY23" s="104" t="s">
        <v>2847</v>
      </c>
      <c r="AZ23" s="107">
        <v>6128413</v>
      </c>
      <c r="BA23" s="107">
        <v>6423000</v>
      </c>
      <c r="BB23" s="107">
        <v>5352500</v>
      </c>
      <c r="BC23" s="107">
        <v>5194695.5</v>
      </c>
      <c r="BD23" s="107">
        <v>-157804.5</v>
      </c>
      <c r="BE23" s="107">
        <v>-2.9482391405885102</v>
      </c>
      <c r="BF23" s="104" t="s">
        <v>2846</v>
      </c>
      <c r="BG23" s="107">
        <v>5077451.12</v>
      </c>
      <c r="BH23" s="107">
        <v>5335755.6100000003</v>
      </c>
      <c r="BI23" s="107">
        <v>4446463.0083333338</v>
      </c>
      <c r="BJ23" s="107">
        <v>4280136.6100000003</v>
      </c>
      <c r="BK23" s="107">
        <v>-166326.39833333335</v>
      </c>
      <c r="BL23" s="107">
        <v>-3.7406450480216056</v>
      </c>
      <c r="BM23" s="104" t="s">
        <v>2846</v>
      </c>
      <c r="BN23" s="107">
        <v>7184183</v>
      </c>
      <c r="BO23" s="107">
        <v>7200000</v>
      </c>
      <c r="BP23" s="107">
        <v>6000000</v>
      </c>
      <c r="BQ23" s="107">
        <v>5982850</v>
      </c>
      <c r="BR23" s="107">
        <v>-17150</v>
      </c>
      <c r="BS23" s="107">
        <v>-0.28583333333333338</v>
      </c>
      <c r="BT23" s="104" t="s">
        <v>2846</v>
      </c>
      <c r="BU23" s="107">
        <v>5811384.29</v>
      </c>
      <c r="BV23" s="107">
        <v>6240480</v>
      </c>
      <c r="BW23" s="107">
        <v>5200400</v>
      </c>
      <c r="BX23" s="107">
        <v>5270299</v>
      </c>
      <c r="BY23" s="107">
        <v>69899</v>
      </c>
      <c r="BZ23" s="107">
        <v>1.3441081455272672</v>
      </c>
      <c r="CA23" s="104" t="s">
        <v>2847</v>
      </c>
      <c r="CB23" s="107">
        <v>12380649.789999999</v>
      </c>
      <c r="CC23" s="107">
        <v>15663005.789999999</v>
      </c>
      <c r="CD23" s="107">
        <v>13052504.824999999</v>
      </c>
      <c r="CE23" s="107">
        <v>12905944.470000001</v>
      </c>
      <c r="CF23" s="107">
        <v>-146560.35500000001</v>
      </c>
      <c r="CG23" s="107">
        <v>-1.1228523334409111</v>
      </c>
      <c r="CH23" s="104" t="s">
        <v>2846</v>
      </c>
      <c r="CI23" s="107">
        <v>2835284</v>
      </c>
      <c r="CJ23" s="107">
        <v>2784000</v>
      </c>
      <c r="CK23" s="107">
        <v>2320000</v>
      </c>
      <c r="CL23" s="107">
        <v>2448706</v>
      </c>
      <c r="CM23" s="107">
        <v>128706</v>
      </c>
      <c r="CN23" s="107">
        <v>5.5476724137931033</v>
      </c>
      <c r="CO23" s="104" t="s">
        <v>2847</v>
      </c>
      <c r="CP23" s="107">
        <v>10380589.5</v>
      </c>
      <c r="CQ23" s="107">
        <v>10573700</v>
      </c>
      <c r="CR23" s="107">
        <v>8811416.666666666</v>
      </c>
      <c r="CS23" s="107">
        <v>9882810.8200000003</v>
      </c>
      <c r="CT23" s="107">
        <v>1071394.1533333333</v>
      </c>
      <c r="CU23" s="107">
        <v>12.159158894237589</v>
      </c>
      <c r="CV23" s="104" t="s">
        <v>2847</v>
      </c>
      <c r="CW23" s="107">
        <v>4036010.24</v>
      </c>
      <c r="CX23" s="107">
        <v>3995000</v>
      </c>
      <c r="CY23" s="107">
        <v>3329166.6666666665</v>
      </c>
      <c r="CZ23" s="107">
        <v>3720218.2</v>
      </c>
      <c r="DA23" s="107">
        <v>391051.53333333333</v>
      </c>
      <c r="DB23" s="107">
        <v>11.746228785982478</v>
      </c>
      <c r="DC23" s="104" t="s">
        <v>2847</v>
      </c>
      <c r="DD23" s="107">
        <v>4899329</v>
      </c>
      <c r="DE23" s="107">
        <v>5100000</v>
      </c>
      <c r="DF23" s="107">
        <v>4250000</v>
      </c>
      <c r="DG23" s="107">
        <v>4128517.92</v>
      </c>
      <c r="DH23" s="107">
        <v>-121482.08</v>
      </c>
      <c r="DI23" s="107">
        <v>-2.8584018823529411</v>
      </c>
      <c r="DJ23" s="104" t="s">
        <v>2846</v>
      </c>
      <c r="DK23" s="15">
        <f t="shared" si="94"/>
        <v>322421684.96000004</v>
      </c>
      <c r="DL23" s="15">
        <f t="shared" si="95"/>
        <v>334791177.48000008</v>
      </c>
      <c r="DM23" s="15">
        <f t="shared" si="91"/>
        <v>179825981.23333332</v>
      </c>
      <c r="DN23" s="15">
        <f t="shared" si="91"/>
        <v>178620604.89999998</v>
      </c>
      <c r="DO23" s="15">
        <f t="shared" si="92"/>
        <v>-1205376.3333333433</v>
      </c>
      <c r="DP23" s="15">
        <f t="shared" si="96"/>
        <v>-0.67030154656534668</v>
      </c>
      <c r="DQ23" s="15" t="str">
        <f t="shared" si="93"/>
        <v>Not OK</v>
      </c>
    </row>
    <row r="24" spans="1:197" s="26" customFormat="1" ht="15" customHeight="1" x14ac:dyDescent="0.25">
      <c r="A24" s="40" t="s">
        <v>2823</v>
      </c>
      <c r="B24" s="40" t="s">
        <v>2824</v>
      </c>
      <c r="C24" s="107">
        <v>172092610.13</v>
      </c>
      <c r="D24" s="107">
        <v>182000000</v>
      </c>
      <c r="E24" s="107">
        <v>151666666.66666666</v>
      </c>
      <c r="F24" s="107">
        <v>149785735.03</v>
      </c>
      <c r="G24" s="107">
        <v>-1880931.6366666667</v>
      </c>
      <c r="H24" s="107">
        <v>-1.2401747054945056</v>
      </c>
      <c r="I24" s="104" t="s">
        <v>2846</v>
      </c>
      <c r="J24" s="107">
        <v>63284482.68</v>
      </c>
      <c r="K24" s="107">
        <v>60500000</v>
      </c>
      <c r="L24" s="107">
        <v>50416666.666666664</v>
      </c>
      <c r="M24" s="107">
        <v>55064255.289999999</v>
      </c>
      <c r="N24" s="107">
        <v>4647588.6233333331</v>
      </c>
      <c r="O24" s="107">
        <v>9.2183575999999992</v>
      </c>
      <c r="P24" s="104" t="s">
        <v>2847</v>
      </c>
      <c r="Q24" s="107">
        <v>14843735</v>
      </c>
      <c r="R24" s="107">
        <v>13630280</v>
      </c>
      <c r="S24" s="107">
        <v>11358566.666666668</v>
      </c>
      <c r="T24" s="107">
        <v>11728005</v>
      </c>
      <c r="U24" s="107">
        <v>369438.33333333331</v>
      </c>
      <c r="V24" s="107">
        <v>3.2525083857411587</v>
      </c>
      <c r="W24" s="104" t="s">
        <v>2847</v>
      </c>
      <c r="X24" s="107">
        <v>10225456.800000001</v>
      </c>
      <c r="Y24" s="107">
        <v>10279050</v>
      </c>
      <c r="Z24" s="107">
        <v>8565875</v>
      </c>
      <c r="AA24" s="107">
        <v>7325283.5</v>
      </c>
      <c r="AB24" s="107">
        <v>-1240591.5</v>
      </c>
      <c r="AC24" s="107">
        <v>-14.482951245494476</v>
      </c>
      <c r="AD24" s="104" t="s">
        <v>2846</v>
      </c>
      <c r="AE24" s="107">
        <v>9075096.25</v>
      </c>
      <c r="AF24" s="107">
        <v>8975040</v>
      </c>
      <c r="AG24" s="107">
        <v>7479200</v>
      </c>
      <c r="AH24" s="107">
        <v>9810568.25</v>
      </c>
      <c r="AI24" s="107">
        <v>2331368.25</v>
      </c>
      <c r="AJ24" s="107">
        <v>31.171358567761256</v>
      </c>
      <c r="AK24" s="104" t="s">
        <v>2847</v>
      </c>
      <c r="AL24" s="107">
        <v>8027642.5</v>
      </c>
      <c r="AM24" s="107">
        <v>7500000</v>
      </c>
      <c r="AN24" s="107">
        <v>6250000</v>
      </c>
      <c r="AO24" s="107">
        <v>6445917.5</v>
      </c>
      <c r="AP24" s="107">
        <v>195917.5</v>
      </c>
      <c r="AQ24" s="107">
        <v>3.1346799999999999</v>
      </c>
      <c r="AR24" s="104" t="s">
        <v>2847</v>
      </c>
      <c r="AS24" s="107">
        <v>26842640</v>
      </c>
      <c r="AT24" s="107">
        <v>20005000</v>
      </c>
      <c r="AU24" s="107">
        <v>16670833.333333334</v>
      </c>
      <c r="AV24" s="107">
        <v>23164946</v>
      </c>
      <c r="AW24" s="107">
        <v>6494112.666666667</v>
      </c>
      <c r="AX24" s="107">
        <v>38.954937265683583</v>
      </c>
      <c r="AY24" s="104" t="s">
        <v>2847</v>
      </c>
      <c r="AZ24" s="107">
        <v>12118661.5</v>
      </c>
      <c r="BA24" s="107">
        <v>11900000</v>
      </c>
      <c r="BB24" s="107">
        <v>9916666.666666666</v>
      </c>
      <c r="BC24" s="107">
        <v>9672202.5</v>
      </c>
      <c r="BD24" s="107">
        <v>-244464.16666666669</v>
      </c>
      <c r="BE24" s="107">
        <v>-2.4651848739495801</v>
      </c>
      <c r="BF24" s="104" t="s">
        <v>2846</v>
      </c>
      <c r="BG24" s="107">
        <v>10753555</v>
      </c>
      <c r="BH24" s="107">
        <v>10981400</v>
      </c>
      <c r="BI24" s="107">
        <v>9151166.666666666</v>
      </c>
      <c r="BJ24" s="107">
        <v>9235619</v>
      </c>
      <c r="BK24" s="107">
        <v>84452.333333333328</v>
      </c>
      <c r="BL24" s="107">
        <v>0.92285865190230754</v>
      </c>
      <c r="BM24" s="104" t="s">
        <v>2847</v>
      </c>
      <c r="BN24" s="107">
        <v>12176363.33</v>
      </c>
      <c r="BO24" s="107">
        <v>12000000</v>
      </c>
      <c r="BP24" s="107">
        <v>10000000</v>
      </c>
      <c r="BQ24" s="107">
        <v>11319587.25</v>
      </c>
      <c r="BR24" s="107">
        <v>1319587.25</v>
      </c>
      <c r="BS24" s="107">
        <v>13.1958725</v>
      </c>
      <c r="BT24" s="104" t="s">
        <v>2847</v>
      </c>
      <c r="BU24" s="107">
        <v>10289632.57</v>
      </c>
      <c r="BV24" s="107">
        <v>9756600</v>
      </c>
      <c r="BW24" s="107">
        <v>8130500</v>
      </c>
      <c r="BX24" s="107">
        <v>8468132.5</v>
      </c>
      <c r="BY24" s="107">
        <v>337632.5</v>
      </c>
      <c r="BZ24" s="107">
        <v>4.1526658877067835</v>
      </c>
      <c r="CA24" s="104" t="s">
        <v>2847</v>
      </c>
      <c r="CB24" s="107">
        <v>19178312</v>
      </c>
      <c r="CC24" s="107">
        <v>18699559</v>
      </c>
      <c r="CD24" s="107">
        <v>15582965.833333334</v>
      </c>
      <c r="CE24" s="107">
        <v>17019556.75</v>
      </c>
      <c r="CF24" s="107">
        <v>1436590.9166666665</v>
      </c>
      <c r="CG24" s="107">
        <v>9.2189826508742794</v>
      </c>
      <c r="CH24" s="104" t="s">
        <v>2847</v>
      </c>
      <c r="CI24" s="107">
        <v>6878497.5</v>
      </c>
      <c r="CJ24" s="107">
        <v>6430000</v>
      </c>
      <c r="CK24" s="107">
        <v>5358333.333333334</v>
      </c>
      <c r="CL24" s="107">
        <v>5603917.5</v>
      </c>
      <c r="CM24" s="107">
        <v>245584.16666666666</v>
      </c>
      <c r="CN24" s="107">
        <v>4.5832192846034214</v>
      </c>
      <c r="CO24" s="104" t="s">
        <v>2847</v>
      </c>
      <c r="CP24" s="107">
        <v>15371148.5</v>
      </c>
      <c r="CQ24" s="107">
        <v>13761530</v>
      </c>
      <c r="CR24" s="107">
        <v>11467941.666666668</v>
      </c>
      <c r="CS24" s="107">
        <v>11739518.5</v>
      </c>
      <c r="CT24" s="107">
        <v>271576.83333333337</v>
      </c>
      <c r="CU24" s="107">
        <v>2.3681392984646332</v>
      </c>
      <c r="CV24" s="104" t="s">
        <v>2847</v>
      </c>
      <c r="CW24" s="107">
        <v>9040790</v>
      </c>
      <c r="CX24" s="107">
        <v>8992000</v>
      </c>
      <c r="CY24" s="107">
        <v>7493333.333333333</v>
      </c>
      <c r="CZ24" s="107">
        <v>8433913.4399999995</v>
      </c>
      <c r="DA24" s="107">
        <v>940580.10666666669</v>
      </c>
      <c r="DB24" s="107">
        <v>12.552225622775801</v>
      </c>
      <c r="DC24" s="104" t="s">
        <v>2847</v>
      </c>
      <c r="DD24" s="107">
        <v>7700740</v>
      </c>
      <c r="DE24" s="107">
        <v>8000000</v>
      </c>
      <c r="DF24" s="107">
        <v>6666666.666666667</v>
      </c>
      <c r="DG24" s="107">
        <v>6637025</v>
      </c>
      <c r="DH24" s="107">
        <v>-29641.666666666664</v>
      </c>
      <c r="DI24" s="107">
        <v>-0.44462499999999999</v>
      </c>
      <c r="DJ24" s="104" t="s">
        <v>2846</v>
      </c>
      <c r="DK24" s="15">
        <f t="shared" si="94"/>
        <v>374165589.28999996</v>
      </c>
      <c r="DL24" s="15">
        <f t="shared" si="95"/>
        <v>376410459</v>
      </c>
      <c r="DM24" s="15">
        <f t="shared" si="91"/>
        <v>336175382.49999994</v>
      </c>
      <c r="DN24" s="15">
        <f t="shared" si="91"/>
        <v>351454183.00999999</v>
      </c>
      <c r="DO24" s="15">
        <f t="shared" si="92"/>
        <v>15278800.51000005</v>
      </c>
      <c r="DP24" s="15">
        <f t="shared" si="96"/>
        <v>4.5448897525981256</v>
      </c>
      <c r="DQ24" s="15" t="str">
        <f t="shared" si="93"/>
        <v>OK</v>
      </c>
    </row>
    <row r="25" spans="1:197" s="26" customFormat="1" ht="15" customHeight="1" x14ac:dyDescent="0.25">
      <c r="A25" s="40" t="s">
        <v>2825</v>
      </c>
      <c r="B25" s="40" t="s">
        <v>2826</v>
      </c>
      <c r="C25" s="107">
        <v>25640972.890000001</v>
      </c>
      <c r="D25" s="107">
        <v>25000000</v>
      </c>
      <c r="E25" s="107">
        <v>20833333.333333332</v>
      </c>
      <c r="F25" s="107">
        <v>21651489.829999998</v>
      </c>
      <c r="G25" s="107">
        <v>818156.4966666667</v>
      </c>
      <c r="H25" s="107">
        <v>3.927151184</v>
      </c>
      <c r="I25" s="104" t="s">
        <v>2847</v>
      </c>
      <c r="J25" s="107">
        <v>11082711.01</v>
      </c>
      <c r="K25" s="107">
        <v>10000000</v>
      </c>
      <c r="L25" s="107">
        <v>8333333.333333333</v>
      </c>
      <c r="M25" s="107">
        <v>8913185.1999999993</v>
      </c>
      <c r="N25" s="107">
        <v>579851.8666666667</v>
      </c>
      <c r="O25" s="107">
        <v>6.9582224000000004</v>
      </c>
      <c r="P25" s="104" t="s">
        <v>2847</v>
      </c>
      <c r="Q25" s="107">
        <v>3686117.96</v>
      </c>
      <c r="R25" s="107">
        <v>3328810</v>
      </c>
      <c r="S25" s="107">
        <v>2774008.333333333</v>
      </c>
      <c r="T25" s="107">
        <v>2487566.2000000002</v>
      </c>
      <c r="U25" s="107">
        <v>-286442.13333333336</v>
      </c>
      <c r="V25" s="107">
        <v>-10.325929085769388</v>
      </c>
      <c r="W25" s="104" t="s">
        <v>2846</v>
      </c>
      <c r="X25" s="107">
        <v>1800240.58</v>
      </c>
      <c r="Y25" s="107">
        <v>1990300</v>
      </c>
      <c r="Z25" s="107">
        <v>1658583.3333333333</v>
      </c>
      <c r="AA25" s="107">
        <v>1497937.5</v>
      </c>
      <c r="AB25" s="107">
        <v>-160645.83333333331</v>
      </c>
      <c r="AC25" s="107">
        <v>-9.6857257699844244</v>
      </c>
      <c r="AD25" s="104" t="s">
        <v>2846</v>
      </c>
      <c r="AE25" s="107">
        <v>1966662.44</v>
      </c>
      <c r="AF25" s="107">
        <v>1968887.44</v>
      </c>
      <c r="AG25" s="107">
        <v>1640739.5333333332</v>
      </c>
      <c r="AH25" s="107">
        <v>1744102.45</v>
      </c>
      <c r="AI25" s="107">
        <v>103362.91666666667</v>
      </c>
      <c r="AJ25" s="107">
        <v>6.2997760806478613</v>
      </c>
      <c r="AK25" s="104" t="s">
        <v>2847</v>
      </c>
      <c r="AL25" s="107">
        <v>1424488.35</v>
      </c>
      <c r="AM25" s="107">
        <v>1443500</v>
      </c>
      <c r="AN25" s="107">
        <v>1202916.6666666667</v>
      </c>
      <c r="AO25" s="107">
        <v>1202443.2</v>
      </c>
      <c r="AP25" s="107">
        <v>-473.46666666666664</v>
      </c>
      <c r="AQ25" s="107">
        <v>-3.9359889158295809E-2</v>
      </c>
      <c r="AR25" s="104" t="s">
        <v>2846</v>
      </c>
      <c r="AS25" s="107">
        <v>3746488.41</v>
      </c>
      <c r="AT25" s="107">
        <v>5172020.8600000003</v>
      </c>
      <c r="AU25" s="107">
        <v>4310017.3833333328</v>
      </c>
      <c r="AV25" s="107">
        <v>3510020.67</v>
      </c>
      <c r="AW25" s="107">
        <v>-799996.71333333338</v>
      </c>
      <c r="AX25" s="107">
        <v>-18.561333799415497</v>
      </c>
      <c r="AY25" s="104" t="s">
        <v>2846</v>
      </c>
      <c r="AZ25" s="107">
        <v>2360609.4900000002</v>
      </c>
      <c r="BA25" s="107">
        <v>2419000</v>
      </c>
      <c r="BB25" s="107">
        <v>2015833.3333333335</v>
      </c>
      <c r="BC25" s="107">
        <v>1750938.6</v>
      </c>
      <c r="BD25" s="107">
        <v>-264894.73333333334</v>
      </c>
      <c r="BE25" s="107">
        <v>-13.140706076891277</v>
      </c>
      <c r="BF25" s="104" t="s">
        <v>2846</v>
      </c>
      <c r="BG25" s="107">
        <v>1603168.53</v>
      </c>
      <c r="BH25" s="107">
        <v>1796508.8</v>
      </c>
      <c r="BI25" s="107">
        <v>1497090.6666666667</v>
      </c>
      <c r="BJ25" s="107">
        <v>1335502</v>
      </c>
      <c r="BK25" s="107">
        <v>-161588.66666666666</v>
      </c>
      <c r="BL25" s="107">
        <v>-10.793512394706889</v>
      </c>
      <c r="BM25" s="104" t="s">
        <v>2846</v>
      </c>
      <c r="BN25" s="107">
        <v>1908608.03</v>
      </c>
      <c r="BO25" s="107">
        <v>2000000</v>
      </c>
      <c r="BP25" s="107">
        <v>1666666.6666666667</v>
      </c>
      <c r="BQ25" s="107">
        <v>1676148.52</v>
      </c>
      <c r="BR25" s="107">
        <v>9481.8533333333326</v>
      </c>
      <c r="BS25" s="107">
        <v>0.56891119999999995</v>
      </c>
      <c r="BT25" s="104" t="s">
        <v>2847</v>
      </c>
      <c r="BU25" s="107">
        <v>2491274.4300000002</v>
      </c>
      <c r="BV25" s="107">
        <v>2177486</v>
      </c>
      <c r="BW25" s="107">
        <v>1814571.6666666667</v>
      </c>
      <c r="BX25" s="107">
        <v>1832596.55</v>
      </c>
      <c r="BY25" s="107">
        <v>18024.883333333335</v>
      </c>
      <c r="BZ25" s="107">
        <v>0.99334094455716371</v>
      </c>
      <c r="CA25" s="104" t="s">
        <v>2847</v>
      </c>
      <c r="CB25" s="107">
        <v>2928445.28</v>
      </c>
      <c r="CC25" s="107">
        <v>2051336.65</v>
      </c>
      <c r="CD25" s="107">
        <v>1709447.2083333335</v>
      </c>
      <c r="CE25" s="107">
        <v>2440358.7299999995</v>
      </c>
      <c r="CF25" s="107">
        <v>730911.52166666673</v>
      </c>
      <c r="CG25" s="107">
        <v>42.757185954826092</v>
      </c>
      <c r="CH25" s="104" t="s">
        <v>2847</v>
      </c>
      <c r="CI25" s="107">
        <v>1379865.8</v>
      </c>
      <c r="CJ25" s="107">
        <v>1300000</v>
      </c>
      <c r="CK25" s="107">
        <v>1083333.3333333333</v>
      </c>
      <c r="CL25" s="107">
        <v>996425.2</v>
      </c>
      <c r="CM25" s="107">
        <v>-86908.133333333331</v>
      </c>
      <c r="CN25" s="107">
        <v>-8.0222892307692302</v>
      </c>
      <c r="CO25" s="104" t="s">
        <v>2846</v>
      </c>
      <c r="CP25" s="107">
        <v>2402345.3199999998</v>
      </c>
      <c r="CQ25" s="107">
        <v>2841615.8</v>
      </c>
      <c r="CR25" s="107">
        <v>2368013.166666667</v>
      </c>
      <c r="CS25" s="107">
        <v>2039935.93</v>
      </c>
      <c r="CT25" s="107">
        <v>-328077.23666666669</v>
      </c>
      <c r="CU25" s="107">
        <v>-13.854536000257319</v>
      </c>
      <c r="CV25" s="104" t="s">
        <v>2846</v>
      </c>
      <c r="CW25" s="107">
        <v>1251117.78</v>
      </c>
      <c r="CX25" s="107">
        <v>1160600</v>
      </c>
      <c r="CY25" s="107">
        <v>967166.66666666663</v>
      </c>
      <c r="CZ25" s="107">
        <v>1047113.67</v>
      </c>
      <c r="DA25" s="107">
        <v>79947.003333333327</v>
      </c>
      <c r="DB25" s="107">
        <v>8.2661040840944331</v>
      </c>
      <c r="DC25" s="104" t="s">
        <v>2847</v>
      </c>
      <c r="DD25" s="107">
        <v>1207681.1599999999</v>
      </c>
      <c r="DE25" s="107">
        <v>1600000</v>
      </c>
      <c r="DF25" s="107">
        <v>1333333.3333333335</v>
      </c>
      <c r="DG25" s="107">
        <v>1354918.17</v>
      </c>
      <c r="DH25" s="107">
        <v>21584.836666666666</v>
      </c>
      <c r="DI25" s="107">
        <v>1.6188627499999999</v>
      </c>
      <c r="DJ25" s="104" t="s">
        <v>2847</v>
      </c>
      <c r="DK25" s="15">
        <f t="shared" si="94"/>
        <v>119082569.12999997</v>
      </c>
      <c r="DL25" s="15">
        <f t="shared" si="95"/>
        <v>116750065.55</v>
      </c>
      <c r="DM25" s="15">
        <f t="shared" si="91"/>
        <v>55208387.958333321</v>
      </c>
      <c r="DN25" s="15">
        <f t="shared" si="91"/>
        <v>55480682.420000009</v>
      </c>
      <c r="DO25" s="15">
        <f t="shared" si="92"/>
        <v>272294.46166668832</v>
      </c>
      <c r="DP25" s="15">
        <f t="shared" si="96"/>
        <v>0.4932121218105362</v>
      </c>
      <c r="DQ25" s="15" t="str">
        <f t="shared" si="93"/>
        <v>OK</v>
      </c>
    </row>
    <row r="26" spans="1:197" s="26" customFormat="1" ht="15" customHeight="1" x14ac:dyDescent="0.25">
      <c r="A26" s="40" t="s">
        <v>2827</v>
      </c>
      <c r="B26" s="40" t="s">
        <v>2828</v>
      </c>
      <c r="C26" s="107">
        <v>66738137.210000001</v>
      </c>
      <c r="D26" s="107">
        <v>95000000</v>
      </c>
      <c r="E26" s="107">
        <v>79166666.666666657</v>
      </c>
      <c r="F26" s="107">
        <v>76457207.799999997</v>
      </c>
      <c r="G26" s="107">
        <v>-2709458.8666666667</v>
      </c>
      <c r="H26" s="107">
        <v>-3.4224743578947368</v>
      </c>
      <c r="I26" s="104" t="s">
        <v>2846</v>
      </c>
      <c r="J26" s="107">
        <v>28077000.66</v>
      </c>
      <c r="K26" s="107">
        <v>28000000</v>
      </c>
      <c r="L26" s="107">
        <v>23333333.333333332</v>
      </c>
      <c r="M26" s="107">
        <v>27722478.609999999</v>
      </c>
      <c r="N26" s="107">
        <v>4389145.2766666664</v>
      </c>
      <c r="O26" s="107">
        <v>18.810622614285716</v>
      </c>
      <c r="P26" s="104" t="s">
        <v>2847</v>
      </c>
      <c r="Q26" s="107">
        <v>3030078.02</v>
      </c>
      <c r="R26" s="107">
        <v>2797540</v>
      </c>
      <c r="S26" s="107">
        <v>2331283.3333333335</v>
      </c>
      <c r="T26" s="107">
        <v>1978982.06</v>
      </c>
      <c r="U26" s="107">
        <v>-352301.27333333337</v>
      </c>
      <c r="V26" s="107">
        <v>-15.11190288610708</v>
      </c>
      <c r="W26" s="104" t="s">
        <v>2846</v>
      </c>
      <c r="X26" s="107">
        <v>2956933.08</v>
      </c>
      <c r="Y26" s="107">
        <v>2683016</v>
      </c>
      <c r="Z26" s="107">
        <v>2235846.6666666665</v>
      </c>
      <c r="AA26" s="107">
        <v>1904288.3399999999</v>
      </c>
      <c r="AB26" s="107">
        <v>-331558.32666666666</v>
      </c>
      <c r="AC26" s="107">
        <v>-14.829206832907444</v>
      </c>
      <c r="AD26" s="104" t="s">
        <v>2846</v>
      </c>
      <c r="AE26" s="107">
        <v>5336810.37</v>
      </c>
      <c r="AF26" s="107">
        <v>5332293.9800000004</v>
      </c>
      <c r="AG26" s="107">
        <v>4443578.3166666673</v>
      </c>
      <c r="AH26" s="107">
        <v>4136997.1</v>
      </c>
      <c r="AI26" s="107">
        <v>-306581.21666666667</v>
      </c>
      <c r="AJ26" s="107">
        <v>-6.8994219257206071</v>
      </c>
      <c r="AK26" s="104" t="s">
        <v>2846</v>
      </c>
      <c r="AL26" s="107">
        <v>3282039.76</v>
      </c>
      <c r="AM26" s="107">
        <v>3000000</v>
      </c>
      <c r="AN26" s="107">
        <v>2500000</v>
      </c>
      <c r="AO26" s="107">
        <v>1617395.82</v>
      </c>
      <c r="AP26" s="107">
        <v>-882604.18</v>
      </c>
      <c r="AQ26" s="107">
        <v>-35.304167200000002</v>
      </c>
      <c r="AR26" s="104" t="s">
        <v>2846</v>
      </c>
      <c r="AS26" s="107">
        <v>6641213.9000000004</v>
      </c>
      <c r="AT26" s="107">
        <v>6086025.5999999996</v>
      </c>
      <c r="AU26" s="107">
        <v>5071688</v>
      </c>
      <c r="AV26" s="107">
        <v>5533350.8499999996</v>
      </c>
      <c r="AW26" s="107">
        <v>461662.85</v>
      </c>
      <c r="AX26" s="107">
        <v>9.1027454764567537</v>
      </c>
      <c r="AY26" s="104" t="s">
        <v>2847</v>
      </c>
      <c r="AZ26" s="107">
        <v>3008247.4</v>
      </c>
      <c r="BA26" s="107">
        <v>3306700</v>
      </c>
      <c r="BB26" s="107">
        <v>2755583.3333333335</v>
      </c>
      <c r="BC26" s="107">
        <v>2473537.69</v>
      </c>
      <c r="BD26" s="107">
        <v>-282045.64333333337</v>
      </c>
      <c r="BE26" s="107">
        <v>-10.235424199352829</v>
      </c>
      <c r="BF26" s="104" t="s">
        <v>2846</v>
      </c>
      <c r="BG26" s="107">
        <v>5041209.28</v>
      </c>
      <c r="BH26" s="107">
        <v>5343693.5</v>
      </c>
      <c r="BI26" s="107">
        <v>4453077.916666666</v>
      </c>
      <c r="BJ26" s="107">
        <v>3803089.8000000003</v>
      </c>
      <c r="BK26" s="107">
        <v>-649988.1166666667</v>
      </c>
      <c r="BL26" s="107">
        <v>-14.596378703232137</v>
      </c>
      <c r="BM26" s="104" t="s">
        <v>2846</v>
      </c>
      <c r="BN26" s="107">
        <v>2321974.37</v>
      </c>
      <c r="BO26" s="107">
        <v>2000000</v>
      </c>
      <c r="BP26" s="107">
        <v>1666666.6666666667</v>
      </c>
      <c r="BQ26" s="107">
        <v>1693450.1700000002</v>
      </c>
      <c r="BR26" s="107">
        <v>26783.50333333333</v>
      </c>
      <c r="BS26" s="107">
        <v>1.6070101999999999</v>
      </c>
      <c r="BT26" s="104" t="s">
        <v>2847</v>
      </c>
      <c r="BU26" s="107">
        <v>5309537.1900000004</v>
      </c>
      <c r="BV26" s="107">
        <v>5741200</v>
      </c>
      <c r="BW26" s="107">
        <v>4784333.333333334</v>
      </c>
      <c r="BX26" s="107">
        <v>3206802.64</v>
      </c>
      <c r="BY26" s="107">
        <v>-1577530.6933333334</v>
      </c>
      <c r="BZ26" s="107">
        <v>-32.97284247195708</v>
      </c>
      <c r="CA26" s="104" t="s">
        <v>2846</v>
      </c>
      <c r="CB26" s="107">
        <v>8584502.1699999999</v>
      </c>
      <c r="CC26" s="107">
        <v>6242657.7199999997</v>
      </c>
      <c r="CD26" s="107">
        <v>5202214.7666666666</v>
      </c>
      <c r="CE26" s="107">
        <v>6100173.54</v>
      </c>
      <c r="CF26" s="107">
        <v>897958.77333333332</v>
      </c>
      <c r="CG26" s="107">
        <v>17.261086164435746</v>
      </c>
      <c r="CH26" s="104" t="s">
        <v>2847</v>
      </c>
      <c r="CI26" s="107">
        <v>2511027.58</v>
      </c>
      <c r="CJ26" s="107">
        <v>2658000</v>
      </c>
      <c r="CK26" s="107">
        <v>2215000</v>
      </c>
      <c r="CL26" s="107">
        <v>2074825.7200000002</v>
      </c>
      <c r="CM26" s="107">
        <v>-140174.28</v>
      </c>
      <c r="CN26" s="107">
        <v>-6.328409932279909</v>
      </c>
      <c r="CO26" s="104" t="s">
        <v>2846</v>
      </c>
      <c r="CP26" s="107">
        <v>5311075.0199999996</v>
      </c>
      <c r="CQ26" s="107">
        <v>4111172.5</v>
      </c>
      <c r="CR26" s="107">
        <v>3425977.083333333</v>
      </c>
      <c r="CS26" s="107">
        <v>3705681.15</v>
      </c>
      <c r="CT26" s="107">
        <v>279704.06666666665</v>
      </c>
      <c r="CU26" s="107">
        <v>8.1642130073598214</v>
      </c>
      <c r="CV26" s="104" t="s">
        <v>2847</v>
      </c>
      <c r="CW26" s="107">
        <v>2217044.3199999998</v>
      </c>
      <c r="CX26" s="107">
        <v>2270300</v>
      </c>
      <c r="CY26" s="107">
        <v>1891916.6666666665</v>
      </c>
      <c r="CZ26" s="107">
        <v>2470326.4800000004</v>
      </c>
      <c r="DA26" s="107">
        <v>578409.81333333335</v>
      </c>
      <c r="DB26" s="107">
        <v>30.572689776681493</v>
      </c>
      <c r="DC26" s="104" t="s">
        <v>2847</v>
      </c>
      <c r="DD26" s="107">
        <v>3276502.19</v>
      </c>
      <c r="DE26" s="107">
        <v>3092000</v>
      </c>
      <c r="DF26" s="107">
        <v>2576666.666666667</v>
      </c>
      <c r="DG26" s="107">
        <v>2587113</v>
      </c>
      <c r="DH26" s="107">
        <v>10446.333333333334</v>
      </c>
      <c r="DI26" s="107">
        <v>0.40542043984476067</v>
      </c>
      <c r="DJ26" s="104" t="s">
        <v>2847</v>
      </c>
      <c r="DK26" s="15">
        <f t="shared" si="94"/>
        <v>136649042.87</v>
      </c>
      <c r="DL26" s="15">
        <f t="shared" si="95"/>
        <v>159664599.29999998</v>
      </c>
      <c r="DM26" s="15">
        <f t="shared" si="91"/>
        <v>148053832.74999997</v>
      </c>
      <c r="DN26" s="15">
        <f t="shared" si="91"/>
        <v>147465700.76999998</v>
      </c>
      <c r="DO26" s="15">
        <f t="shared" si="92"/>
        <v>-588131.97999998927</v>
      </c>
      <c r="DP26" s="15">
        <f t="shared" si="96"/>
        <v>-0.39724198224107737</v>
      </c>
      <c r="DQ26" s="15" t="str">
        <f t="shared" si="93"/>
        <v>Not OK</v>
      </c>
    </row>
    <row r="27" spans="1:197" s="26" customFormat="1" ht="15" customHeight="1" x14ac:dyDescent="0.25">
      <c r="A27" s="40" t="s">
        <v>2829</v>
      </c>
      <c r="B27" s="40" t="s">
        <v>2830</v>
      </c>
      <c r="C27" s="107">
        <v>31020773.18</v>
      </c>
      <c r="D27" s="107">
        <v>34000000</v>
      </c>
      <c r="E27" s="107">
        <v>28333333.333333336</v>
      </c>
      <c r="F27" s="107">
        <v>27725037.18</v>
      </c>
      <c r="G27" s="107">
        <v>-608296.15333333332</v>
      </c>
      <c r="H27" s="107">
        <v>-2.1469276000000002</v>
      </c>
      <c r="I27" s="104" t="s">
        <v>2846</v>
      </c>
      <c r="J27" s="107">
        <v>13795368.359999999</v>
      </c>
      <c r="K27" s="107">
        <v>14000000</v>
      </c>
      <c r="L27" s="107">
        <v>11666666.666666666</v>
      </c>
      <c r="M27" s="107">
        <v>13956423.83</v>
      </c>
      <c r="N27" s="107">
        <v>2289757.1633333336</v>
      </c>
      <c r="O27" s="107">
        <v>19.626489971428573</v>
      </c>
      <c r="P27" s="104" t="s">
        <v>2847</v>
      </c>
      <c r="Q27" s="107">
        <v>2885481.63</v>
      </c>
      <c r="R27" s="107">
        <v>2713866</v>
      </c>
      <c r="S27" s="107">
        <v>2261555</v>
      </c>
      <c r="T27" s="107">
        <v>2398696.71</v>
      </c>
      <c r="U27" s="107">
        <v>137141.71</v>
      </c>
      <c r="V27" s="107">
        <v>6.0640448717807001</v>
      </c>
      <c r="W27" s="104" t="s">
        <v>2847</v>
      </c>
      <c r="X27" s="107">
        <v>2074841.34</v>
      </c>
      <c r="Y27" s="107">
        <v>2315000</v>
      </c>
      <c r="Z27" s="107">
        <v>1929166.6666666665</v>
      </c>
      <c r="AA27" s="107">
        <v>1882133.5999999999</v>
      </c>
      <c r="AB27" s="107">
        <v>-47033.066666666666</v>
      </c>
      <c r="AC27" s="107">
        <v>-2.4379991360691147</v>
      </c>
      <c r="AD27" s="104" t="s">
        <v>2846</v>
      </c>
      <c r="AE27" s="107">
        <v>1737460.18</v>
      </c>
      <c r="AF27" s="107">
        <v>1657847.2</v>
      </c>
      <c r="AG27" s="107">
        <v>1381539.3333333333</v>
      </c>
      <c r="AH27" s="107">
        <v>1422256.6600000001</v>
      </c>
      <c r="AI27" s="107">
        <v>40717.326666666668</v>
      </c>
      <c r="AJ27" s="107">
        <v>2.9472433888961542</v>
      </c>
      <c r="AK27" s="104" t="s">
        <v>2847</v>
      </c>
      <c r="AL27" s="107">
        <v>1794202.69</v>
      </c>
      <c r="AM27" s="107">
        <v>1700000</v>
      </c>
      <c r="AN27" s="107">
        <v>1416666.6666666667</v>
      </c>
      <c r="AO27" s="107">
        <v>1428343.7999999998</v>
      </c>
      <c r="AP27" s="107">
        <v>11677.133333333333</v>
      </c>
      <c r="AQ27" s="107">
        <v>0.82426823529411775</v>
      </c>
      <c r="AR27" s="104" t="s">
        <v>2847</v>
      </c>
      <c r="AS27" s="107">
        <v>5668844.3899999997</v>
      </c>
      <c r="AT27" s="107">
        <v>6604000</v>
      </c>
      <c r="AU27" s="107">
        <v>5503333.333333333</v>
      </c>
      <c r="AV27" s="107">
        <v>5417106.7500000009</v>
      </c>
      <c r="AW27" s="107">
        <v>-86226.583333333343</v>
      </c>
      <c r="AX27" s="107">
        <v>-1.5668064809206543</v>
      </c>
      <c r="AY27" s="104" t="s">
        <v>2846</v>
      </c>
      <c r="AZ27" s="107">
        <v>2038311.08</v>
      </c>
      <c r="BA27" s="107">
        <v>2021000</v>
      </c>
      <c r="BB27" s="107">
        <v>1684166.6666666665</v>
      </c>
      <c r="BC27" s="107">
        <v>1765932.01</v>
      </c>
      <c r="BD27" s="107">
        <v>81765.343333333338</v>
      </c>
      <c r="BE27" s="107">
        <v>4.8549436912419601</v>
      </c>
      <c r="BF27" s="104" t="s">
        <v>2847</v>
      </c>
      <c r="BG27" s="107">
        <v>2186033.63</v>
      </c>
      <c r="BH27" s="107">
        <v>2202165</v>
      </c>
      <c r="BI27" s="107">
        <v>1835137.5</v>
      </c>
      <c r="BJ27" s="107">
        <v>2001945.53</v>
      </c>
      <c r="BK27" s="107">
        <v>166808.03</v>
      </c>
      <c r="BL27" s="107">
        <v>9.0896747518918879</v>
      </c>
      <c r="BM27" s="104" t="s">
        <v>2847</v>
      </c>
      <c r="BN27" s="107">
        <v>2449809.12</v>
      </c>
      <c r="BO27" s="107">
        <v>2400000</v>
      </c>
      <c r="BP27" s="107">
        <v>2000000</v>
      </c>
      <c r="BQ27" s="107">
        <v>2243124.1199999996</v>
      </c>
      <c r="BR27" s="107">
        <v>243124.12</v>
      </c>
      <c r="BS27" s="107">
        <v>12.156205999999999</v>
      </c>
      <c r="BT27" s="104" t="s">
        <v>2847</v>
      </c>
      <c r="BU27" s="107">
        <v>1808905.31</v>
      </c>
      <c r="BV27" s="107">
        <v>1935000</v>
      </c>
      <c r="BW27" s="107">
        <v>1612500</v>
      </c>
      <c r="BX27" s="107">
        <v>1621983.76</v>
      </c>
      <c r="BY27" s="107">
        <v>9483.76</v>
      </c>
      <c r="BZ27" s="107">
        <v>0.58814015503875972</v>
      </c>
      <c r="CA27" s="104" t="s">
        <v>2847</v>
      </c>
      <c r="CB27" s="107">
        <v>3479252.28</v>
      </c>
      <c r="CC27" s="107">
        <v>4035502.83</v>
      </c>
      <c r="CD27" s="107">
        <v>3362919.0249999999</v>
      </c>
      <c r="CE27" s="107">
        <v>3408489.52</v>
      </c>
      <c r="CF27" s="107">
        <v>45570.495000000003</v>
      </c>
      <c r="CG27" s="107">
        <v>1.3550874898035943</v>
      </c>
      <c r="CH27" s="104" t="s">
        <v>2847</v>
      </c>
      <c r="CI27" s="107">
        <v>1144862.8600000001</v>
      </c>
      <c r="CJ27" s="107">
        <v>1175000</v>
      </c>
      <c r="CK27" s="107">
        <v>979166.66666666663</v>
      </c>
      <c r="CL27" s="107">
        <v>1057344.5900000001</v>
      </c>
      <c r="CM27" s="107">
        <v>78177.92333333334</v>
      </c>
      <c r="CN27" s="107">
        <v>7.9841283404255323</v>
      </c>
      <c r="CO27" s="104" t="s">
        <v>2847</v>
      </c>
      <c r="CP27" s="107">
        <v>2418252.79</v>
      </c>
      <c r="CQ27" s="107">
        <v>2661127.23</v>
      </c>
      <c r="CR27" s="107">
        <v>2217606.0249999999</v>
      </c>
      <c r="CS27" s="107">
        <v>2326388.09</v>
      </c>
      <c r="CT27" s="107">
        <v>108782.065</v>
      </c>
      <c r="CU27" s="107">
        <v>4.9053828215496482</v>
      </c>
      <c r="CV27" s="104" t="s">
        <v>2847</v>
      </c>
      <c r="CW27" s="107">
        <v>1702069.31</v>
      </c>
      <c r="CX27" s="107">
        <v>1698000</v>
      </c>
      <c r="CY27" s="107">
        <v>1415000</v>
      </c>
      <c r="CZ27" s="107">
        <v>1450549.64</v>
      </c>
      <c r="DA27" s="107">
        <v>35549.64</v>
      </c>
      <c r="DB27" s="107">
        <v>2.5123420494699649</v>
      </c>
      <c r="DC27" s="104" t="s">
        <v>2847</v>
      </c>
      <c r="DD27" s="107">
        <v>1531858.01</v>
      </c>
      <c r="DE27" s="107">
        <v>1507000</v>
      </c>
      <c r="DF27" s="107">
        <v>1255833.3333333333</v>
      </c>
      <c r="DG27" s="107">
        <v>1315576.08</v>
      </c>
      <c r="DH27" s="107">
        <v>59742.746666666666</v>
      </c>
      <c r="DI27" s="107">
        <v>4.7572193762441941</v>
      </c>
      <c r="DJ27" s="104" t="s">
        <v>2847</v>
      </c>
      <c r="DK27" s="15">
        <f t="shared" si="94"/>
        <v>92017958.460000023</v>
      </c>
      <c r="DL27" s="15">
        <f t="shared" si="95"/>
        <v>96625508.260000005</v>
      </c>
      <c r="DM27" s="15">
        <f t="shared" si="91"/>
        <v>68854590.216666654</v>
      </c>
      <c r="DN27" s="15">
        <f t="shared" si="91"/>
        <v>71421331.870000005</v>
      </c>
      <c r="DO27" s="15">
        <f t="shared" si="92"/>
        <v>2566741.653333351</v>
      </c>
      <c r="DP27" s="15">
        <f t="shared" si="96"/>
        <v>3.7277713007317503</v>
      </c>
      <c r="DQ27" s="15" t="str">
        <f t="shared" si="93"/>
        <v>OK</v>
      </c>
    </row>
    <row r="28" spans="1:197" s="26" customFormat="1" ht="15" customHeight="1" x14ac:dyDescent="0.25">
      <c r="A28" s="40" t="s">
        <v>2831</v>
      </c>
      <c r="B28" s="40" t="s">
        <v>2832</v>
      </c>
      <c r="C28" s="107">
        <v>40421494.68</v>
      </c>
      <c r="D28" s="107">
        <v>40000000</v>
      </c>
      <c r="E28" s="107">
        <v>33333333.333333332</v>
      </c>
      <c r="F28" s="107">
        <v>30336776.559999999</v>
      </c>
      <c r="G28" s="107">
        <v>-2996556.7733333334</v>
      </c>
      <c r="H28" s="107">
        <v>-8.9896703200000001</v>
      </c>
      <c r="I28" s="104" t="s">
        <v>2846</v>
      </c>
      <c r="J28" s="107">
        <v>12100818.539999999</v>
      </c>
      <c r="K28" s="107">
        <v>12000000</v>
      </c>
      <c r="L28" s="107">
        <v>10000000</v>
      </c>
      <c r="M28" s="107">
        <v>8077953.3999999994</v>
      </c>
      <c r="N28" s="107">
        <v>-1922046.6</v>
      </c>
      <c r="O28" s="107">
        <v>-19.220465999999998</v>
      </c>
      <c r="P28" s="104" t="s">
        <v>2846</v>
      </c>
      <c r="Q28" s="107">
        <v>2755815.38</v>
      </c>
      <c r="R28" s="107">
        <v>2442020</v>
      </c>
      <c r="S28" s="107">
        <v>2035016.6666666665</v>
      </c>
      <c r="T28" s="107">
        <v>2009604.55</v>
      </c>
      <c r="U28" s="107">
        <v>-25412.116666666669</v>
      </c>
      <c r="V28" s="107">
        <v>-1.2487424345418958</v>
      </c>
      <c r="W28" s="104" t="s">
        <v>2846</v>
      </c>
      <c r="X28" s="107">
        <v>2972776.99</v>
      </c>
      <c r="Y28" s="107">
        <v>2939000</v>
      </c>
      <c r="Z28" s="107">
        <v>2449166.6666666665</v>
      </c>
      <c r="AA28" s="107">
        <v>1619726.96</v>
      </c>
      <c r="AB28" s="107">
        <v>-829439.70666666667</v>
      </c>
      <c r="AC28" s="107">
        <v>-33.866201020755355</v>
      </c>
      <c r="AD28" s="104" t="s">
        <v>2846</v>
      </c>
      <c r="AE28" s="107">
        <v>2674322.02</v>
      </c>
      <c r="AF28" s="107">
        <v>2716220.37</v>
      </c>
      <c r="AG28" s="107">
        <v>2263516.9750000001</v>
      </c>
      <c r="AH28" s="107">
        <v>1930684.44</v>
      </c>
      <c r="AI28" s="107">
        <v>-332832.53499999997</v>
      </c>
      <c r="AJ28" s="107">
        <v>-14.704220850828831</v>
      </c>
      <c r="AK28" s="104" t="s">
        <v>2846</v>
      </c>
      <c r="AL28" s="107">
        <v>1812628.51</v>
      </c>
      <c r="AM28" s="107">
        <v>1500000</v>
      </c>
      <c r="AN28" s="107">
        <v>1250000</v>
      </c>
      <c r="AO28" s="107">
        <v>591479</v>
      </c>
      <c r="AP28" s="107">
        <v>-658521</v>
      </c>
      <c r="AQ28" s="107">
        <v>-52.68168</v>
      </c>
      <c r="AR28" s="104" t="s">
        <v>2846</v>
      </c>
      <c r="AS28" s="107">
        <v>5943863.8099999996</v>
      </c>
      <c r="AT28" s="107">
        <v>5800000</v>
      </c>
      <c r="AU28" s="107">
        <v>4833333.333333333</v>
      </c>
      <c r="AV28" s="107">
        <v>4785167.5599999996</v>
      </c>
      <c r="AW28" s="107">
        <v>-48165.773333333338</v>
      </c>
      <c r="AX28" s="107">
        <v>-0.99653324137931043</v>
      </c>
      <c r="AY28" s="104" t="s">
        <v>2846</v>
      </c>
      <c r="AZ28" s="107">
        <v>2726931.9</v>
      </c>
      <c r="BA28" s="107">
        <v>2952350</v>
      </c>
      <c r="BB28" s="107">
        <v>2460291.6666666665</v>
      </c>
      <c r="BC28" s="107">
        <v>2647345.38</v>
      </c>
      <c r="BD28" s="107">
        <v>187053.71333333332</v>
      </c>
      <c r="BE28" s="107">
        <v>7.6029080562941385</v>
      </c>
      <c r="BF28" s="104" t="s">
        <v>2847</v>
      </c>
      <c r="BG28" s="107">
        <v>2180531.0699999998</v>
      </c>
      <c r="BH28" s="107">
        <v>2325409</v>
      </c>
      <c r="BI28" s="107">
        <v>1937840.8333333335</v>
      </c>
      <c r="BJ28" s="107">
        <v>1893164.8800000001</v>
      </c>
      <c r="BK28" s="107">
        <v>-44675.953333333331</v>
      </c>
      <c r="BL28" s="107">
        <v>-2.3054500950155434</v>
      </c>
      <c r="BM28" s="104" t="s">
        <v>2846</v>
      </c>
      <c r="BN28" s="107">
        <v>2703285.31</v>
      </c>
      <c r="BO28" s="107">
        <v>1500000</v>
      </c>
      <c r="BP28" s="107">
        <v>1250000</v>
      </c>
      <c r="BQ28" s="107">
        <v>1326363.5699999998</v>
      </c>
      <c r="BR28" s="107">
        <v>76363.570000000007</v>
      </c>
      <c r="BS28" s="107">
        <v>6.1090856000000002</v>
      </c>
      <c r="BT28" s="104" t="s">
        <v>2847</v>
      </c>
      <c r="BU28" s="107">
        <v>3338034.86</v>
      </c>
      <c r="BV28" s="107">
        <v>3680200</v>
      </c>
      <c r="BW28" s="107">
        <v>3066833.3333333335</v>
      </c>
      <c r="BX28" s="107">
        <v>2595742.38</v>
      </c>
      <c r="BY28" s="107">
        <v>-471090.95333333331</v>
      </c>
      <c r="BZ28" s="107">
        <v>-15.360826694201403</v>
      </c>
      <c r="CA28" s="104" t="s">
        <v>2846</v>
      </c>
      <c r="CB28" s="107">
        <v>4501146.72</v>
      </c>
      <c r="CC28" s="107">
        <v>4865777.5999999996</v>
      </c>
      <c r="CD28" s="107">
        <v>4054814.6666666665</v>
      </c>
      <c r="CE28" s="107">
        <v>4013488.5200000005</v>
      </c>
      <c r="CF28" s="107">
        <v>-41326.146666666667</v>
      </c>
      <c r="CG28" s="107">
        <v>-1.0191870668318257</v>
      </c>
      <c r="CH28" s="104" t="s">
        <v>2846</v>
      </c>
      <c r="CI28" s="107">
        <v>1034245.97</v>
      </c>
      <c r="CJ28" s="107">
        <v>1292000</v>
      </c>
      <c r="CK28" s="107">
        <v>1076666.6666666667</v>
      </c>
      <c r="CL28" s="107">
        <v>898294.3</v>
      </c>
      <c r="CM28" s="107">
        <v>-178372.36666666667</v>
      </c>
      <c r="CN28" s="107">
        <v>-16.567092879256968</v>
      </c>
      <c r="CO28" s="104" t="s">
        <v>2846</v>
      </c>
      <c r="CP28" s="107">
        <v>3560771.62</v>
      </c>
      <c r="CQ28" s="107">
        <v>3101263.7</v>
      </c>
      <c r="CR28" s="107">
        <v>2584386.416666667</v>
      </c>
      <c r="CS28" s="107">
        <v>2288125.4300000002</v>
      </c>
      <c r="CT28" s="107">
        <v>-296260.98666666663</v>
      </c>
      <c r="CU28" s="107">
        <v>-11.463494187869287</v>
      </c>
      <c r="CV28" s="104" t="s">
        <v>2846</v>
      </c>
      <c r="CW28" s="107">
        <v>1944038.79</v>
      </c>
      <c r="CX28" s="107">
        <v>2035000</v>
      </c>
      <c r="CY28" s="107">
        <v>1695833.3333333333</v>
      </c>
      <c r="CZ28" s="107">
        <v>2187008.04</v>
      </c>
      <c r="DA28" s="107">
        <v>491174.70666666667</v>
      </c>
      <c r="DB28" s="107">
        <v>28.963619066339067</v>
      </c>
      <c r="DC28" s="104" t="s">
        <v>2847</v>
      </c>
      <c r="DD28" s="107">
        <v>1312799.67</v>
      </c>
      <c r="DE28" s="107">
        <v>1550000</v>
      </c>
      <c r="DF28" s="107">
        <v>1291666.6666666667</v>
      </c>
      <c r="DG28" s="107">
        <v>1247765.22</v>
      </c>
      <c r="DH28" s="107">
        <v>-43901.446666666663</v>
      </c>
      <c r="DI28" s="107">
        <v>-3.3988216774193551</v>
      </c>
      <c r="DJ28" s="104" t="s">
        <v>2846</v>
      </c>
      <c r="DK28" s="15">
        <f t="shared" si="94"/>
        <v>93678055.660000011</v>
      </c>
      <c r="DL28" s="15">
        <f t="shared" si="95"/>
        <v>92699240.670000002</v>
      </c>
      <c r="DM28" s="15">
        <f t="shared" si="91"/>
        <v>75582700.558333337</v>
      </c>
      <c r="DN28" s="15">
        <f t="shared" si="91"/>
        <v>68448690.190000013</v>
      </c>
      <c r="DO28" s="15">
        <f t="shared" si="92"/>
        <v>-7134010.3683333248</v>
      </c>
      <c r="DP28" s="15">
        <f t="shared" si="96"/>
        <v>-9.4386814914444965</v>
      </c>
      <c r="DQ28" s="15" t="str">
        <f t="shared" si="93"/>
        <v>Not OK</v>
      </c>
    </row>
    <row r="29" spans="1:197" s="26" customFormat="1" ht="15" customHeight="1" x14ac:dyDescent="0.25">
      <c r="A29" s="40" t="s">
        <v>2833</v>
      </c>
      <c r="B29" s="40" t="s">
        <v>2834</v>
      </c>
      <c r="C29" s="107">
        <v>114183916.55</v>
      </c>
      <c r="D29" s="107">
        <v>100000000</v>
      </c>
      <c r="E29" s="107">
        <v>83333333.333333328</v>
      </c>
      <c r="F29" s="107">
        <v>85948940.5</v>
      </c>
      <c r="G29" s="107">
        <v>2615607.1666666665</v>
      </c>
      <c r="H29" s="107">
        <v>3.1387285999999999</v>
      </c>
      <c r="I29" s="104" t="s">
        <v>2847</v>
      </c>
      <c r="J29" s="107">
        <v>38404298.280000001</v>
      </c>
      <c r="K29" s="107">
        <v>46400000</v>
      </c>
      <c r="L29" s="107">
        <v>38666666.666666664</v>
      </c>
      <c r="M29" s="107">
        <v>37536727.490000002</v>
      </c>
      <c r="N29" s="107">
        <v>-1129939.1766666668</v>
      </c>
      <c r="O29" s="107">
        <v>-2.9222564913793105</v>
      </c>
      <c r="P29" s="104" t="s">
        <v>2846</v>
      </c>
      <c r="Q29" s="107">
        <v>3505093.07</v>
      </c>
      <c r="R29" s="107">
        <v>2226852</v>
      </c>
      <c r="S29" s="107">
        <v>1855710</v>
      </c>
      <c r="T29" s="107">
        <v>1823459.96</v>
      </c>
      <c r="U29" s="107">
        <v>-32250.04</v>
      </c>
      <c r="V29" s="107">
        <v>-1.7378814577708801</v>
      </c>
      <c r="W29" s="104" t="s">
        <v>2846</v>
      </c>
      <c r="X29" s="107">
        <v>3708663.02</v>
      </c>
      <c r="Y29" s="107">
        <v>2937641.7</v>
      </c>
      <c r="Z29" s="107">
        <v>2448034.75</v>
      </c>
      <c r="AA29" s="107">
        <v>2734597.57</v>
      </c>
      <c r="AB29" s="107">
        <v>286562.82</v>
      </c>
      <c r="AC29" s="107">
        <v>11.705831381682797</v>
      </c>
      <c r="AD29" s="104" t="s">
        <v>2847</v>
      </c>
      <c r="AE29" s="107">
        <v>4840208.2</v>
      </c>
      <c r="AF29" s="107">
        <v>4840208.2</v>
      </c>
      <c r="AG29" s="107">
        <v>4033506.833333333</v>
      </c>
      <c r="AH29" s="107">
        <v>3675295.2600000002</v>
      </c>
      <c r="AI29" s="107">
        <v>-358211.5733333333</v>
      </c>
      <c r="AJ29" s="107">
        <v>-8.8808966523382189</v>
      </c>
      <c r="AK29" s="104" t="s">
        <v>2846</v>
      </c>
      <c r="AL29" s="107">
        <v>2781684.96</v>
      </c>
      <c r="AM29" s="107">
        <v>2800000</v>
      </c>
      <c r="AN29" s="107">
        <v>2333333.333333333</v>
      </c>
      <c r="AO29" s="107">
        <v>2370188.2599999998</v>
      </c>
      <c r="AP29" s="107">
        <v>36854.926666666666</v>
      </c>
      <c r="AQ29" s="107">
        <v>1.5794968571428571</v>
      </c>
      <c r="AR29" s="104" t="s">
        <v>2847</v>
      </c>
      <c r="AS29" s="107">
        <v>34685540.43</v>
      </c>
      <c r="AT29" s="107">
        <v>22440670.059999999</v>
      </c>
      <c r="AU29" s="107">
        <v>18700558.383333333</v>
      </c>
      <c r="AV29" s="107">
        <v>15994731.74</v>
      </c>
      <c r="AW29" s="107">
        <v>-2705826.6433333335</v>
      </c>
      <c r="AX29" s="107">
        <v>-14.469229142082042</v>
      </c>
      <c r="AY29" s="104" t="s">
        <v>2846</v>
      </c>
      <c r="AZ29" s="107">
        <v>1726329.28</v>
      </c>
      <c r="BA29" s="107">
        <v>1833600</v>
      </c>
      <c r="BB29" s="107">
        <v>1528000</v>
      </c>
      <c r="BC29" s="107">
        <v>1737302.7699999998</v>
      </c>
      <c r="BD29" s="107">
        <v>209302.77</v>
      </c>
      <c r="BE29" s="107">
        <v>13.697825261780105</v>
      </c>
      <c r="BF29" s="104" t="s">
        <v>2847</v>
      </c>
      <c r="BG29" s="107">
        <v>5572819.04</v>
      </c>
      <c r="BH29" s="107">
        <v>5596721.0499999998</v>
      </c>
      <c r="BI29" s="107">
        <v>4663934.208333333</v>
      </c>
      <c r="BJ29" s="107">
        <v>4526368.3500000006</v>
      </c>
      <c r="BK29" s="107">
        <v>-137565.85833333334</v>
      </c>
      <c r="BL29" s="107">
        <v>-2.9495668718382881</v>
      </c>
      <c r="BM29" s="104" t="s">
        <v>2846</v>
      </c>
      <c r="BN29" s="107">
        <v>2870894.06</v>
      </c>
      <c r="BO29" s="107">
        <v>2800000</v>
      </c>
      <c r="BP29" s="107">
        <v>2333333.333333333</v>
      </c>
      <c r="BQ29" s="107">
        <v>2231704.7699999996</v>
      </c>
      <c r="BR29" s="107">
        <v>-101628.56333333334</v>
      </c>
      <c r="BS29" s="107">
        <v>-4.3555098571428568</v>
      </c>
      <c r="BT29" s="104" t="s">
        <v>2846</v>
      </c>
      <c r="BU29" s="107">
        <v>3885731.22</v>
      </c>
      <c r="BV29" s="107">
        <v>4578862.16</v>
      </c>
      <c r="BW29" s="107">
        <v>3815718.4666666668</v>
      </c>
      <c r="BX29" s="107">
        <v>4034040.7199999993</v>
      </c>
      <c r="BY29" s="107">
        <v>218322.25333333336</v>
      </c>
      <c r="BZ29" s="107">
        <v>5.7216551808146159</v>
      </c>
      <c r="CA29" s="104" t="s">
        <v>2847</v>
      </c>
      <c r="CB29" s="107">
        <v>14895480.720000001</v>
      </c>
      <c r="CC29" s="107">
        <v>14795480.720000001</v>
      </c>
      <c r="CD29" s="107">
        <v>12329567.266666668</v>
      </c>
      <c r="CE29" s="107">
        <v>14696942.789999999</v>
      </c>
      <c r="CF29" s="107">
        <v>2367375.5233333334</v>
      </c>
      <c r="CG29" s="107">
        <v>19.200799769620463</v>
      </c>
      <c r="CH29" s="104" t="s">
        <v>2847</v>
      </c>
      <c r="CI29" s="107">
        <v>2756199.55</v>
      </c>
      <c r="CJ29" s="107">
        <v>3086000</v>
      </c>
      <c r="CK29" s="107">
        <v>2571666.6666666665</v>
      </c>
      <c r="CL29" s="107">
        <v>2437149.19</v>
      </c>
      <c r="CM29" s="107">
        <v>-134517.47666666665</v>
      </c>
      <c r="CN29" s="107">
        <v>-5.2307508749189893</v>
      </c>
      <c r="CO29" s="104" t="s">
        <v>2846</v>
      </c>
      <c r="CP29" s="107">
        <v>4355859.43</v>
      </c>
      <c r="CQ29" s="107">
        <v>4517390.12</v>
      </c>
      <c r="CR29" s="107">
        <v>3764491.7666666666</v>
      </c>
      <c r="CS29" s="107">
        <v>3226962.94</v>
      </c>
      <c r="CT29" s="107">
        <v>-537528.82666666666</v>
      </c>
      <c r="CU29" s="107">
        <v>-14.278921564560379</v>
      </c>
      <c r="CV29" s="104" t="s">
        <v>2846</v>
      </c>
      <c r="CW29" s="107">
        <v>4167926.61</v>
      </c>
      <c r="CX29" s="107">
        <v>4166573.24</v>
      </c>
      <c r="CY29" s="107">
        <v>3472144.3666666667</v>
      </c>
      <c r="CZ29" s="107">
        <v>3503926.2100000014</v>
      </c>
      <c r="DA29" s="107">
        <v>31781.843333333331</v>
      </c>
      <c r="DB29" s="107">
        <v>0.91533761206607289</v>
      </c>
      <c r="DC29" s="104" t="s">
        <v>2847</v>
      </c>
      <c r="DD29" s="107">
        <v>3833482.79</v>
      </c>
      <c r="DE29" s="107">
        <v>4100000</v>
      </c>
      <c r="DF29" s="107">
        <v>3416666.6666666665</v>
      </c>
      <c r="DG29" s="107">
        <v>3299744.57</v>
      </c>
      <c r="DH29" s="107">
        <v>-116922.09666666666</v>
      </c>
      <c r="DI29" s="107">
        <v>-3.4221101463414638</v>
      </c>
      <c r="DJ29" s="104" t="s">
        <v>2846</v>
      </c>
      <c r="DK29" s="15">
        <f t="shared" si="94"/>
        <v>219870647.47000003</v>
      </c>
      <c r="DL29" s="15">
        <f t="shared" si="95"/>
        <v>192719999.25000003</v>
      </c>
      <c r="DM29" s="15">
        <f t="shared" si="91"/>
        <v>189266666.04166669</v>
      </c>
      <c r="DN29" s="15">
        <f t="shared" si="91"/>
        <v>189778083.09</v>
      </c>
      <c r="DO29" s="15">
        <f t="shared" si="92"/>
        <v>511417.04833331704</v>
      </c>
      <c r="DP29" s="15">
        <f t="shared" si="96"/>
        <v>0.27020978338611912</v>
      </c>
      <c r="DQ29" s="15" t="str">
        <f t="shared" si="93"/>
        <v>OK</v>
      </c>
    </row>
    <row r="30" spans="1:197" s="26" customFormat="1" ht="15" customHeight="1" x14ac:dyDescent="0.25">
      <c r="A30" s="40" t="s">
        <v>2835</v>
      </c>
      <c r="B30" s="40" t="s">
        <v>2836</v>
      </c>
      <c r="C30" s="107">
        <v>3690237.46</v>
      </c>
      <c r="D30" s="107">
        <v>2600000</v>
      </c>
      <c r="E30" s="107">
        <v>2166666.6666666665</v>
      </c>
      <c r="F30" s="107">
        <v>2026777.22</v>
      </c>
      <c r="G30" s="107">
        <v>-139889.44666666666</v>
      </c>
      <c r="H30" s="107">
        <v>-6.4564360000000001</v>
      </c>
      <c r="I30" s="104" t="s">
        <v>2846</v>
      </c>
      <c r="J30" s="107">
        <v>585201.25</v>
      </c>
      <c r="K30" s="107">
        <v>1000000</v>
      </c>
      <c r="L30" s="107">
        <v>833333.33333333337</v>
      </c>
      <c r="M30" s="107">
        <v>254777.25999999998</v>
      </c>
      <c r="N30" s="107">
        <v>-578556.07333333336</v>
      </c>
      <c r="O30" s="107">
        <v>-69.426728800000006</v>
      </c>
      <c r="P30" s="104" t="s">
        <v>2846</v>
      </c>
      <c r="Q30" s="107">
        <v>77968.399999999994</v>
      </c>
      <c r="R30" s="107">
        <v>57852</v>
      </c>
      <c r="S30" s="107">
        <v>48210</v>
      </c>
      <c r="T30" s="107">
        <v>42091.649999999994</v>
      </c>
      <c r="U30" s="107">
        <v>-6118.35</v>
      </c>
      <c r="V30" s="107">
        <v>-12.691039203484754</v>
      </c>
      <c r="W30" s="104" t="s">
        <v>2846</v>
      </c>
      <c r="X30" s="107">
        <v>101832.4</v>
      </c>
      <c r="Y30" s="107">
        <v>180000</v>
      </c>
      <c r="Z30" s="107">
        <v>150000</v>
      </c>
      <c r="AA30" s="107">
        <v>242590.5</v>
      </c>
      <c r="AB30" s="107">
        <v>92590.5</v>
      </c>
      <c r="AC30" s="107">
        <v>61.726999999999997</v>
      </c>
      <c r="AD30" s="104" t="s">
        <v>2847</v>
      </c>
      <c r="AE30" s="107">
        <v>286014.45</v>
      </c>
      <c r="AF30" s="107">
        <v>120000</v>
      </c>
      <c r="AG30" s="107">
        <v>100000</v>
      </c>
      <c r="AH30" s="107">
        <v>79103.48</v>
      </c>
      <c r="AI30" s="107">
        <v>-20896.52</v>
      </c>
      <c r="AJ30" s="107">
        <v>-20.896519999999999</v>
      </c>
      <c r="AK30" s="104" t="s">
        <v>2846</v>
      </c>
      <c r="AL30" s="107">
        <v>0</v>
      </c>
      <c r="AM30" s="107">
        <v>0</v>
      </c>
      <c r="AN30" s="107">
        <v>0</v>
      </c>
      <c r="AO30" s="107">
        <v>0</v>
      </c>
      <c r="AP30" s="107">
        <v>0</v>
      </c>
      <c r="AQ30" s="108"/>
      <c r="AR30" s="104" t="s">
        <v>2847</v>
      </c>
      <c r="AS30" s="107">
        <v>568047.75</v>
      </c>
      <c r="AT30" s="107">
        <v>900000</v>
      </c>
      <c r="AU30" s="107">
        <v>750000</v>
      </c>
      <c r="AV30" s="107">
        <v>1576889.8</v>
      </c>
      <c r="AW30" s="107">
        <v>826889.8</v>
      </c>
      <c r="AX30" s="107">
        <v>110.25197333333332</v>
      </c>
      <c r="AY30" s="104" t="s">
        <v>2847</v>
      </c>
      <c r="AZ30" s="107">
        <v>316788.2</v>
      </c>
      <c r="BA30" s="107">
        <v>260000</v>
      </c>
      <c r="BB30" s="107">
        <v>216666.66666666669</v>
      </c>
      <c r="BC30" s="107">
        <v>152816.29999999999</v>
      </c>
      <c r="BD30" s="107">
        <v>-63850.366666666676</v>
      </c>
      <c r="BE30" s="107">
        <v>-29.4694</v>
      </c>
      <c r="BF30" s="104" t="s">
        <v>2846</v>
      </c>
      <c r="BG30" s="107">
        <v>45994.25</v>
      </c>
      <c r="BH30" s="107">
        <v>47000</v>
      </c>
      <c r="BI30" s="107">
        <v>39166.666666666664</v>
      </c>
      <c r="BJ30" s="107">
        <v>51496.65</v>
      </c>
      <c r="BK30" s="107">
        <v>12329.983333333334</v>
      </c>
      <c r="BL30" s="107">
        <v>31.480808510638298</v>
      </c>
      <c r="BM30" s="104" t="s">
        <v>2847</v>
      </c>
      <c r="BN30" s="107">
        <v>287826.34999999998</v>
      </c>
      <c r="BO30" s="107">
        <v>200000</v>
      </c>
      <c r="BP30" s="107">
        <v>166666.66666666669</v>
      </c>
      <c r="BQ30" s="107">
        <v>31898.15</v>
      </c>
      <c r="BR30" s="107">
        <v>-134768.51666666666</v>
      </c>
      <c r="BS30" s="107">
        <v>-80.861109999999996</v>
      </c>
      <c r="BT30" s="104" t="s">
        <v>2846</v>
      </c>
      <c r="BU30" s="107">
        <v>0</v>
      </c>
      <c r="BV30" s="107">
        <v>150000</v>
      </c>
      <c r="BW30" s="107">
        <v>125000</v>
      </c>
      <c r="BX30" s="107">
        <v>0</v>
      </c>
      <c r="BY30" s="107">
        <v>-125000</v>
      </c>
      <c r="BZ30" s="107">
        <v>-100</v>
      </c>
      <c r="CA30" s="104" t="s">
        <v>2846</v>
      </c>
      <c r="CB30" s="107">
        <v>571033.80000000005</v>
      </c>
      <c r="CC30" s="107">
        <v>1426622</v>
      </c>
      <c r="CD30" s="107">
        <v>1188851.6666666665</v>
      </c>
      <c r="CE30" s="107">
        <v>1928921.6</v>
      </c>
      <c r="CF30" s="107">
        <v>740069.93333333335</v>
      </c>
      <c r="CG30" s="107">
        <v>62.250821871525886</v>
      </c>
      <c r="CH30" s="104" t="s">
        <v>2847</v>
      </c>
      <c r="CI30" s="107">
        <v>26904.95</v>
      </c>
      <c r="CJ30" s="107">
        <v>37000</v>
      </c>
      <c r="CK30" s="107">
        <v>30833.333333333336</v>
      </c>
      <c r="CL30" s="107">
        <v>29664.7</v>
      </c>
      <c r="CM30" s="107">
        <v>-1168.6333333333332</v>
      </c>
      <c r="CN30" s="107">
        <v>-3.790162162162162</v>
      </c>
      <c r="CO30" s="104" t="s">
        <v>2846</v>
      </c>
      <c r="CP30" s="107">
        <v>0</v>
      </c>
      <c r="CQ30" s="107">
        <v>0</v>
      </c>
      <c r="CR30" s="107">
        <v>0</v>
      </c>
      <c r="CS30" s="107">
        <v>0</v>
      </c>
      <c r="CT30" s="107">
        <v>0</v>
      </c>
      <c r="CU30" s="108"/>
      <c r="CV30" s="104" t="s">
        <v>2847</v>
      </c>
      <c r="CW30" s="107">
        <v>13581.2</v>
      </c>
      <c r="CX30" s="107">
        <v>12000</v>
      </c>
      <c r="CY30" s="107">
        <v>10000</v>
      </c>
      <c r="CZ30" s="107">
        <v>40983</v>
      </c>
      <c r="DA30" s="107">
        <v>30983</v>
      </c>
      <c r="DB30" s="107">
        <v>309.83</v>
      </c>
      <c r="DC30" s="104" t="s">
        <v>2847</v>
      </c>
      <c r="DD30" s="107">
        <v>42822.2</v>
      </c>
      <c r="DE30" s="107">
        <v>65000</v>
      </c>
      <c r="DF30" s="107">
        <v>54166.666666666672</v>
      </c>
      <c r="DG30" s="107">
        <v>16381.8</v>
      </c>
      <c r="DH30" s="107">
        <v>-37784.866666666669</v>
      </c>
      <c r="DI30" s="107">
        <v>-69.756676923076924</v>
      </c>
      <c r="DJ30" s="104" t="s">
        <v>2846</v>
      </c>
      <c r="DK30" s="15">
        <f t="shared" si="94"/>
        <v>44433349.690000013</v>
      </c>
      <c r="DL30" s="15">
        <f t="shared" si="95"/>
        <v>52455474</v>
      </c>
      <c r="DM30" s="15">
        <f t="shared" si="91"/>
        <v>5879561.6666666679</v>
      </c>
      <c r="DN30" s="15">
        <f t="shared" si="91"/>
        <v>6474392.1100000013</v>
      </c>
      <c r="DO30" s="15">
        <f t="shared" si="92"/>
        <v>594830.44333333336</v>
      </c>
      <c r="DP30" s="15">
        <f t="shared" si="96"/>
        <v>10.116918182959783</v>
      </c>
      <c r="DQ30" s="15" t="str">
        <f t="shared" si="93"/>
        <v>OK</v>
      </c>
    </row>
    <row r="31" spans="1:197" s="26" customFormat="1" ht="15" customHeight="1" x14ac:dyDescent="0.25">
      <c r="A31" s="40" t="s">
        <v>2837</v>
      </c>
      <c r="B31" s="40" t="s">
        <v>2838</v>
      </c>
      <c r="C31" s="107">
        <v>38176187.32</v>
      </c>
      <c r="D31" s="107">
        <v>40500000</v>
      </c>
      <c r="E31" s="107">
        <v>33750000</v>
      </c>
      <c r="F31" s="107">
        <v>29290156.870000001</v>
      </c>
      <c r="G31" s="107">
        <v>-4459843.13</v>
      </c>
      <c r="H31" s="107">
        <v>-13.214350014814816</v>
      </c>
      <c r="I31" s="104" t="s">
        <v>2846</v>
      </c>
      <c r="J31" s="107">
        <v>15399379.02</v>
      </c>
      <c r="K31" s="107">
        <v>13900000</v>
      </c>
      <c r="L31" s="107">
        <v>11583333.333333332</v>
      </c>
      <c r="M31" s="107">
        <v>11137888.140000001</v>
      </c>
      <c r="N31" s="107">
        <v>-445445.19333333336</v>
      </c>
      <c r="O31" s="107">
        <v>-3.8455700143884894</v>
      </c>
      <c r="P31" s="104" t="s">
        <v>2846</v>
      </c>
      <c r="Q31" s="107">
        <v>6951690.1200000001</v>
      </c>
      <c r="R31" s="107">
        <v>7459160</v>
      </c>
      <c r="S31" s="107">
        <v>6215966.666666667</v>
      </c>
      <c r="T31" s="107">
        <v>8464464.7699999996</v>
      </c>
      <c r="U31" s="107">
        <v>2248498.1033333335</v>
      </c>
      <c r="V31" s="107">
        <v>36.172943387727301</v>
      </c>
      <c r="W31" s="104" t="s">
        <v>2847</v>
      </c>
      <c r="X31" s="107">
        <v>11420884.51</v>
      </c>
      <c r="Y31" s="107">
        <v>6533000</v>
      </c>
      <c r="Z31" s="107">
        <v>5444166.666666667</v>
      </c>
      <c r="AA31" s="107">
        <v>4612647.55</v>
      </c>
      <c r="AB31" s="107">
        <v>-831519.1166666667</v>
      </c>
      <c r="AC31" s="107">
        <v>-15.273579366294198</v>
      </c>
      <c r="AD31" s="104" t="s">
        <v>2846</v>
      </c>
      <c r="AE31" s="107">
        <v>4126891.17</v>
      </c>
      <c r="AF31" s="107">
        <v>4131001.17</v>
      </c>
      <c r="AG31" s="107">
        <v>3442500.9750000001</v>
      </c>
      <c r="AH31" s="107">
        <v>4782816.45</v>
      </c>
      <c r="AI31" s="107">
        <v>1340315.4750000001</v>
      </c>
      <c r="AJ31" s="107">
        <v>38.934352807263906</v>
      </c>
      <c r="AK31" s="104" t="s">
        <v>2847</v>
      </c>
      <c r="AL31" s="107">
        <v>9674238.6099999994</v>
      </c>
      <c r="AM31" s="107">
        <v>7415000</v>
      </c>
      <c r="AN31" s="107">
        <v>6179166.666666667</v>
      </c>
      <c r="AO31" s="107">
        <v>8162391.0499999998</v>
      </c>
      <c r="AP31" s="107">
        <v>1983224.3833333335</v>
      </c>
      <c r="AQ31" s="107">
        <v>32.09533728927849</v>
      </c>
      <c r="AR31" s="104" t="s">
        <v>2847</v>
      </c>
      <c r="AS31" s="107">
        <v>23234554.210000001</v>
      </c>
      <c r="AT31" s="107">
        <v>24017500</v>
      </c>
      <c r="AU31" s="107">
        <v>20014583.333333332</v>
      </c>
      <c r="AV31" s="107">
        <v>22642638.400000002</v>
      </c>
      <c r="AW31" s="107">
        <v>2628055.0666666664</v>
      </c>
      <c r="AX31" s="107">
        <v>13.130700863953367</v>
      </c>
      <c r="AY31" s="104" t="s">
        <v>2847</v>
      </c>
      <c r="AZ31" s="107">
        <v>9843478</v>
      </c>
      <c r="BA31" s="107">
        <v>8513960</v>
      </c>
      <c r="BB31" s="107">
        <v>7094966.666666666</v>
      </c>
      <c r="BC31" s="107">
        <v>4890621.45</v>
      </c>
      <c r="BD31" s="107">
        <v>-2204345.2166666668</v>
      </c>
      <c r="BE31" s="107">
        <v>-31.069141269162643</v>
      </c>
      <c r="BF31" s="104" t="s">
        <v>2846</v>
      </c>
      <c r="BG31" s="107">
        <v>12317083.65</v>
      </c>
      <c r="BH31" s="107">
        <v>10920122.720000001</v>
      </c>
      <c r="BI31" s="107">
        <v>9100102.2666666657</v>
      </c>
      <c r="BJ31" s="107">
        <v>9664358.6000000015</v>
      </c>
      <c r="BK31" s="107">
        <v>564256.33333333337</v>
      </c>
      <c r="BL31" s="107">
        <v>6.2005493652547523</v>
      </c>
      <c r="BM31" s="104" t="s">
        <v>2847</v>
      </c>
      <c r="BN31" s="107">
        <v>9711722.5</v>
      </c>
      <c r="BO31" s="107">
        <v>7000000</v>
      </c>
      <c r="BP31" s="107">
        <v>5833333.333333334</v>
      </c>
      <c r="BQ31" s="107">
        <v>8839288.75</v>
      </c>
      <c r="BR31" s="107">
        <v>3005955.416666667</v>
      </c>
      <c r="BS31" s="107">
        <v>51.530664285714288</v>
      </c>
      <c r="BT31" s="104" t="s">
        <v>2847</v>
      </c>
      <c r="BU31" s="107">
        <v>8655908.6799999997</v>
      </c>
      <c r="BV31" s="107">
        <v>7605000</v>
      </c>
      <c r="BW31" s="107">
        <v>6337500</v>
      </c>
      <c r="BX31" s="107">
        <v>6803735.9300000006</v>
      </c>
      <c r="BY31" s="107">
        <v>466235.93</v>
      </c>
      <c r="BZ31" s="107">
        <v>7.3567799605522683</v>
      </c>
      <c r="CA31" s="104" t="s">
        <v>2847</v>
      </c>
      <c r="CB31" s="107">
        <v>18687507.390000001</v>
      </c>
      <c r="CC31" s="107">
        <v>13448921.41</v>
      </c>
      <c r="CD31" s="107">
        <v>11207434.508333333</v>
      </c>
      <c r="CE31" s="107">
        <v>18685182.82</v>
      </c>
      <c r="CF31" s="107">
        <v>7477748.3116666675</v>
      </c>
      <c r="CG31" s="107">
        <v>66.721320620758988</v>
      </c>
      <c r="CH31" s="104" t="s">
        <v>2847</v>
      </c>
      <c r="CI31" s="107">
        <v>4479993.7300000004</v>
      </c>
      <c r="CJ31" s="107">
        <v>4779000</v>
      </c>
      <c r="CK31" s="107">
        <v>3982500</v>
      </c>
      <c r="CL31" s="107">
        <v>4064976.05</v>
      </c>
      <c r="CM31" s="107">
        <v>82476.05</v>
      </c>
      <c r="CN31" s="107">
        <v>2.0709617074701825</v>
      </c>
      <c r="CO31" s="104" t="s">
        <v>2847</v>
      </c>
      <c r="CP31" s="107">
        <v>15775661.9</v>
      </c>
      <c r="CQ31" s="107">
        <v>19666947</v>
      </c>
      <c r="CR31" s="107">
        <v>16389122.5</v>
      </c>
      <c r="CS31" s="107">
        <v>15245750.48</v>
      </c>
      <c r="CT31" s="107">
        <v>-1143372.02</v>
      </c>
      <c r="CU31" s="107">
        <v>-6.9764077973058045</v>
      </c>
      <c r="CV31" s="104" t="s">
        <v>2846</v>
      </c>
      <c r="CW31" s="107">
        <v>2329540.41</v>
      </c>
      <c r="CX31" s="107">
        <v>1310000</v>
      </c>
      <c r="CY31" s="107">
        <v>1091666.6666666665</v>
      </c>
      <c r="CZ31" s="107">
        <v>290299.5</v>
      </c>
      <c r="DA31" s="107">
        <v>-801367.16666666674</v>
      </c>
      <c r="DB31" s="107">
        <v>-73.407679389312975</v>
      </c>
      <c r="DC31" s="104" t="s">
        <v>2846</v>
      </c>
      <c r="DD31" s="107">
        <v>2674269.7999999998</v>
      </c>
      <c r="DE31" s="107">
        <v>2800000</v>
      </c>
      <c r="DF31" s="107">
        <v>2333333.333333333</v>
      </c>
      <c r="DG31" s="107">
        <v>2487243.75</v>
      </c>
      <c r="DH31" s="107">
        <v>153910.41666666666</v>
      </c>
      <c r="DI31" s="107">
        <v>6.5961607142857144</v>
      </c>
      <c r="DJ31" s="104" t="s">
        <v>2847</v>
      </c>
      <c r="DK31" s="15">
        <f t="shared" si="94"/>
        <v>178644813.25000003</v>
      </c>
      <c r="DL31" s="15">
        <f t="shared" si="95"/>
        <v>167099612.30000001</v>
      </c>
      <c r="DM31" s="15">
        <f t="shared" si="91"/>
        <v>149999676.91666666</v>
      </c>
      <c r="DN31" s="15">
        <f t="shared" si="91"/>
        <v>160064460.56</v>
      </c>
      <c r="DO31" s="15">
        <f t="shared" si="92"/>
        <v>10064783.643333346</v>
      </c>
      <c r="DP31" s="15">
        <f t="shared" si="96"/>
        <v>6.7098702145371325</v>
      </c>
      <c r="DQ31" s="15" t="str">
        <f t="shared" si="93"/>
        <v>OK</v>
      </c>
    </row>
    <row r="32" spans="1:197" s="26" customFormat="1" ht="15" customHeight="1" x14ac:dyDescent="0.25">
      <c r="A32" s="40" t="s">
        <v>2880</v>
      </c>
      <c r="B32" s="43" t="s">
        <v>2881</v>
      </c>
      <c r="C32" s="107">
        <v>117951826.23999999</v>
      </c>
      <c r="D32" s="107">
        <v>0</v>
      </c>
      <c r="E32" s="107">
        <v>0</v>
      </c>
      <c r="F32" s="107">
        <v>816370.31</v>
      </c>
      <c r="G32" s="107">
        <v>816370.31</v>
      </c>
      <c r="H32" s="108"/>
      <c r="I32" s="104" t="s">
        <v>2847</v>
      </c>
      <c r="J32" s="107">
        <v>1079402.1200000001</v>
      </c>
      <c r="K32" s="107">
        <v>100000</v>
      </c>
      <c r="L32" s="107">
        <v>83333.333333333343</v>
      </c>
      <c r="M32" s="107">
        <v>309515.09999999998</v>
      </c>
      <c r="N32" s="107">
        <v>226181.76666666669</v>
      </c>
      <c r="O32" s="107">
        <v>271.41811999999999</v>
      </c>
      <c r="P32" s="104" t="s">
        <v>2847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8"/>
      <c r="W32" s="104" t="s">
        <v>2847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8"/>
      <c r="AD32" s="104" t="s">
        <v>2847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8"/>
      <c r="AK32" s="104" t="s">
        <v>2847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8"/>
      <c r="AR32" s="104" t="s">
        <v>2847</v>
      </c>
      <c r="AS32" s="41"/>
      <c r="AT32" s="41"/>
      <c r="AU32" s="41"/>
      <c r="AV32" s="41"/>
      <c r="AW32" s="41"/>
      <c r="AX32" s="41"/>
      <c r="AY32" s="42"/>
      <c r="AZ32" s="107">
        <v>0</v>
      </c>
      <c r="BA32" s="107">
        <v>0</v>
      </c>
      <c r="BB32" s="107">
        <v>0</v>
      </c>
      <c r="BC32" s="107">
        <v>0</v>
      </c>
      <c r="BD32" s="107">
        <v>0</v>
      </c>
      <c r="BE32" s="108"/>
      <c r="BF32" s="104" t="s">
        <v>2847</v>
      </c>
      <c r="BG32" s="107">
        <v>11058</v>
      </c>
      <c r="BH32" s="107">
        <v>2000</v>
      </c>
      <c r="BI32" s="107">
        <v>1666.6666666666665</v>
      </c>
      <c r="BJ32" s="107">
        <v>0</v>
      </c>
      <c r="BK32" s="107">
        <v>-1666.6666666666665</v>
      </c>
      <c r="BL32" s="107">
        <v>-100</v>
      </c>
      <c r="BM32" s="104" t="s">
        <v>2846</v>
      </c>
      <c r="BN32" s="41"/>
      <c r="BO32" s="41"/>
      <c r="BP32" s="41"/>
      <c r="BQ32" s="41"/>
      <c r="BR32" s="41"/>
      <c r="BS32" s="41"/>
      <c r="BT32" s="42"/>
      <c r="BU32" s="107">
        <v>0</v>
      </c>
      <c r="BV32" s="107">
        <v>0</v>
      </c>
      <c r="BW32" s="107">
        <v>0</v>
      </c>
      <c r="BX32" s="107">
        <v>0</v>
      </c>
      <c r="BY32" s="107">
        <v>0</v>
      </c>
      <c r="BZ32" s="108"/>
      <c r="CA32" s="104" t="s">
        <v>2847</v>
      </c>
      <c r="CB32" s="107">
        <v>0</v>
      </c>
      <c r="CC32" s="107">
        <v>0</v>
      </c>
      <c r="CD32" s="107">
        <v>0</v>
      </c>
      <c r="CE32" s="107">
        <v>0</v>
      </c>
      <c r="CF32" s="107">
        <v>0</v>
      </c>
      <c r="CG32" s="108"/>
      <c r="CH32" s="104" t="s">
        <v>2847</v>
      </c>
      <c r="CI32" s="107">
        <v>0</v>
      </c>
      <c r="CJ32" s="107">
        <v>0</v>
      </c>
      <c r="CK32" s="107">
        <v>0</v>
      </c>
      <c r="CL32" s="107">
        <v>0</v>
      </c>
      <c r="CM32" s="107">
        <v>0</v>
      </c>
      <c r="CN32" s="108"/>
      <c r="CO32" s="104" t="s">
        <v>2847</v>
      </c>
      <c r="CP32" s="107">
        <v>0</v>
      </c>
      <c r="CQ32" s="107">
        <v>0</v>
      </c>
      <c r="CR32" s="107">
        <v>0</v>
      </c>
      <c r="CS32" s="107">
        <v>0</v>
      </c>
      <c r="CT32" s="107">
        <v>0</v>
      </c>
      <c r="CU32" s="108"/>
      <c r="CV32" s="104" t="s">
        <v>2847</v>
      </c>
      <c r="CW32" s="107">
        <v>0</v>
      </c>
      <c r="CX32" s="107">
        <v>0</v>
      </c>
      <c r="CY32" s="107">
        <v>0</v>
      </c>
      <c r="CZ32" s="107">
        <v>0</v>
      </c>
      <c r="DA32" s="107">
        <v>0</v>
      </c>
      <c r="DB32" s="108"/>
      <c r="DC32" s="104" t="s">
        <v>2847</v>
      </c>
      <c r="DD32" s="41"/>
      <c r="DE32" s="41"/>
      <c r="DF32" s="41"/>
      <c r="DG32" s="41"/>
      <c r="DH32" s="41"/>
      <c r="DI32" s="41"/>
      <c r="DJ32" s="42"/>
      <c r="DK32" s="15"/>
      <c r="DL32" s="15"/>
      <c r="DM32" s="15">
        <f t="shared" si="91"/>
        <v>85000.000000000015</v>
      </c>
      <c r="DN32" s="15">
        <f t="shared" si="91"/>
        <v>1125885.4100000001</v>
      </c>
      <c r="DO32" s="15">
        <f t="shared" si="92"/>
        <v>1040885.4100000001</v>
      </c>
      <c r="DP32" s="15">
        <f t="shared" si="96"/>
        <v>1224.5710705882352</v>
      </c>
      <c r="DQ32" s="15" t="str">
        <f t="shared" si="93"/>
        <v>OK</v>
      </c>
    </row>
    <row r="33" spans="1:197" s="27" customFormat="1" ht="13.5" customHeight="1" x14ac:dyDescent="0.2">
      <c r="A33" s="17"/>
      <c r="B33" s="25" t="s">
        <v>2839</v>
      </c>
      <c r="C33" s="25">
        <f>SUM(C18:C32)</f>
        <v>1465953554.8800001</v>
      </c>
      <c r="D33" s="25">
        <f t="shared" ref="D33:F33" si="97">SUM(D18:D32)</f>
        <v>1471100000</v>
      </c>
      <c r="E33" s="25">
        <f t="shared" si="97"/>
        <v>1225916666.6666667</v>
      </c>
      <c r="F33" s="25">
        <f t="shared" si="97"/>
        <v>1220968245.7899997</v>
      </c>
      <c r="G33" s="25">
        <f>F33-E33</f>
        <v>-4948420.8766670227</v>
      </c>
      <c r="H33" s="25">
        <f>G33/E33*100</f>
        <v>-0.40365067310178959</v>
      </c>
      <c r="I33" s="25"/>
      <c r="J33" s="25">
        <f t="shared" ref="J33" si="98">SUM(J18:J32)</f>
        <v>471185696.95000005</v>
      </c>
      <c r="K33" s="25">
        <f t="shared" ref="K33:M33" si="99">SUM(K18:K32)</f>
        <v>478900000</v>
      </c>
      <c r="L33" s="25">
        <f t="shared" si="99"/>
        <v>399083333.33333325</v>
      </c>
      <c r="M33" s="25">
        <f t="shared" si="99"/>
        <v>396417081.26999998</v>
      </c>
      <c r="N33" s="25">
        <f t="shared" ref="N33" si="100">M33-L33</f>
        <v>-2666252.0633332729</v>
      </c>
      <c r="O33" s="25">
        <f t="shared" ref="O33:O36" si="101">N33/L33*100</f>
        <v>-0.66809406473166177</v>
      </c>
      <c r="P33" s="25"/>
      <c r="Q33" s="25">
        <f t="shared" ref="Q33" si="102">SUM(Q18:Q32)</f>
        <v>102018312.61999997</v>
      </c>
      <c r="R33" s="25">
        <f t="shared" ref="R33:T33" si="103">SUM(R18:R32)</f>
        <v>104992966.99000001</v>
      </c>
      <c r="S33" s="25">
        <f t="shared" si="103"/>
        <v>87494139.158333331</v>
      </c>
      <c r="T33" s="25">
        <f t="shared" si="103"/>
        <v>86493439.339999989</v>
      </c>
      <c r="U33" s="25">
        <f t="shared" ref="U33" si="104">T33-S33</f>
        <v>-1000699.8183333427</v>
      </c>
      <c r="V33" s="25">
        <f t="shared" ref="V33:V36" si="105">U33/S33*100</f>
        <v>-1.1437335437090606</v>
      </c>
      <c r="W33" s="25"/>
      <c r="X33" s="25">
        <f t="shared" ref="X33" si="106">SUM(X18:X32)</f>
        <v>90100765.939999998</v>
      </c>
      <c r="Y33" s="25">
        <f t="shared" ref="Y33:AA33" si="107">SUM(Y18:Y32)</f>
        <v>90169847.640000001</v>
      </c>
      <c r="Z33" s="25">
        <f t="shared" si="107"/>
        <v>75141539.700000003</v>
      </c>
      <c r="AA33" s="25">
        <f t="shared" si="107"/>
        <v>67055657.399999999</v>
      </c>
      <c r="AB33" s="25">
        <f t="shared" ref="AB33" si="108">AA33-Z33</f>
        <v>-8085882.3000000045</v>
      </c>
      <c r="AC33" s="25">
        <f t="shared" ref="AC33:AC36" si="109">AB33/Z33*100</f>
        <v>-10.760868531949983</v>
      </c>
      <c r="AD33" s="25"/>
      <c r="AE33" s="25">
        <f>SUM(AE18:AE32)</f>
        <v>76681710.579999998</v>
      </c>
      <c r="AF33" s="25">
        <f t="shared" ref="AF33:AH33" si="110">SUM(AF18:AF32)</f>
        <v>78319342.600000009</v>
      </c>
      <c r="AG33" s="25">
        <f t="shared" si="110"/>
        <v>65266118.833333343</v>
      </c>
      <c r="AH33" s="25">
        <f t="shared" si="110"/>
        <v>71115436.790000007</v>
      </c>
      <c r="AI33" s="25">
        <f t="shared" ref="AI33" si="111">AH33-AG33</f>
        <v>5849317.9566666633</v>
      </c>
      <c r="AJ33" s="25">
        <f t="shared" ref="AJ33:AJ36" si="112">AI33/AG33*100</f>
        <v>8.9622580003627288</v>
      </c>
      <c r="AK33" s="25"/>
      <c r="AL33" s="25">
        <f>SUM(AL18:AL32)</f>
        <v>74457244.840000004</v>
      </c>
      <c r="AM33" s="25">
        <f t="shared" ref="AM33:AO33" si="113">SUM(AM18:AM32)</f>
        <v>72751300</v>
      </c>
      <c r="AN33" s="25">
        <f t="shared" si="113"/>
        <v>60626083.333333328</v>
      </c>
      <c r="AO33" s="25">
        <f t="shared" si="113"/>
        <v>62647093.759999998</v>
      </c>
      <c r="AP33" s="25">
        <f t="shared" ref="AP33" si="114">AO33-AN33</f>
        <v>2021010.4266666695</v>
      </c>
      <c r="AQ33" s="25">
        <f t="shared" ref="AQ33:AQ36" si="115">AP33/AN33*100</f>
        <v>3.3335658771733341</v>
      </c>
      <c r="AR33" s="25"/>
      <c r="AS33" s="25">
        <f t="shared" ref="AS33" si="116">SUM(AS18:AS32)</f>
        <v>216862676.75000003</v>
      </c>
      <c r="AT33" s="25">
        <f t="shared" ref="AT33:AV33" si="117">SUM(AT18:AT32)</f>
        <v>205840654.93000001</v>
      </c>
      <c r="AU33" s="25">
        <f t="shared" si="117"/>
        <v>171533879.10833332</v>
      </c>
      <c r="AV33" s="25">
        <f t="shared" si="117"/>
        <v>176856246.52000004</v>
      </c>
      <c r="AW33" s="25">
        <f t="shared" ref="AW33" si="118">AV33-AU33</f>
        <v>5322367.4116667211</v>
      </c>
      <c r="AX33" s="25">
        <f t="shared" ref="AX33:AX36" si="119">AW33/AU33*100</f>
        <v>3.1028082844820095</v>
      </c>
      <c r="AY33" s="25"/>
      <c r="AZ33" s="25">
        <f>SUM(AZ18:AZ32)</f>
        <v>86356067.920000017</v>
      </c>
      <c r="BA33" s="25">
        <f t="shared" ref="BA33:BC33" si="120">SUM(BA18:BA32)</f>
        <v>84073410</v>
      </c>
      <c r="BB33" s="25">
        <f t="shared" si="120"/>
        <v>70061175</v>
      </c>
      <c r="BC33" s="25">
        <f t="shared" si="120"/>
        <v>66701440.939999998</v>
      </c>
      <c r="BD33" s="25">
        <f t="shared" ref="BD33" si="121">BC33-BB33</f>
        <v>-3359734.0600000024</v>
      </c>
      <c r="BE33" s="25">
        <f t="shared" ref="BE33:BE34" si="122">BD33/BB33*100</f>
        <v>-4.7954292231039553</v>
      </c>
      <c r="BF33" s="25"/>
      <c r="BG33" s="25">
        <f t="shared" ref="BG33" si="123">SUM(BG18:BG32)</f>
        <v>88971967.910000011</v>
      </c>
      <c r="BH33" s="25">
        <f t="shared" ref="BH33:BJ33" si="124">SUM(BH18:BH32)</f>
        <v>89740398.140000001</v>
      </c>
      <c r="BI33" s="25">
        <f t="shared" si="124"/>
        <v>74783665.11666666</v>
      </c>
      <c r="BJ33" s="25">
        <f t="shared" si="124"/>
        <v>73004262.530000001</v>
      </c>
      <c r="BK33" s="25">
        <f t="shared" ref="BK33" si="125">BJ33-BI33</f>
        <v>-1779402.5866666585</v>
      </c>
      <c r="BL33" s="25">
        <f t="shared" ref="BL33:BL36" si="126">BK33/BI33*100</f>
        <v>-2.3794000787346969</v>
      </c>
      <c r="BM33" s="25"/>
      <c r="BN33" s="25">
        <f t="shared" ref="BN33" si="127">SUM(BN18:BN32)</f>
        <v>83631054.269999996</v>
      </c>
      <c r="BO33" s="25">
        <f t="shared" ref="BO33:BQ33" si="128">SUM(BO18:BO32)</f>
        <v>81000000</v>
      </c>
      <c r="BP33" s="25">
        <f t="shared" si="128"/>
        <v>67499999.999999985</v>
      </c>
      <c r="BQ33" s="25">
        <f t="shared" si="128"/>
        <v>70686004.979999989</v>
      </c>
      <c r="BR33" s="25">
        <f t="shared" ref="BR33" si="129">BQ33-BP33</f>
        <v>3186004.9800000042</v>
      </c>
      <c r="BS33" s="25">
        <f t="shared" ref="BS33:BS36" si="130">BR33/BP33*100</f>
        <v>4.7200073777777849</v>
      </c>
      <c r="BT33" s="25"/>
      <c r="BU33" s="25">
        <f t="shared" ref="BU33" si="131">SUM(BU18:BU32)</f>
        <v>86067654.050000012</v>
      </c>
      <c r="BV33" s="25">
        <f t="shared" ref="BV33:BX33" si="132">SUM(BV18:BV32)</f>
        <v>86884248.159999996</v>
      </c>
      <c r="BW33" s="25">
        <f t="shared" si="132"/>
        <v>72403540.133333325</v>
      </c>
      <c r="BX33" s="25">
        <f t="shared" si="132"/>
        <v>70684041.549999997</v>
      </c>
      <c r="BY33" s="25">
        <f t="shared" ref="BY33" si="133">BX33-BW33</f>
        <v>-1719498.5833333284</v>
      </c>
      <c r="BZ33" s="25">
        <f t="shared" ref="BZ33:BZ36" si="134">BY33/BW33*100</f>
        <v>-2.3748819189874131</v>
      </c>
      <c r="CA33" s="25"/>
      <c r="CB33" s="25">
        <f t="shared" ref="CB33" si="135">SUM(CB18:CB32)</f>
        <v>148182658.61000001</v>
      </c>
      <c r="CC33" s="25">
        <f t="shared" ref="CC33:CE33" si="136">SUM(CC18:CC32)</f>
        <v>141163235.56999999</v>
      </c>
      <c r="CD33" s="25">
        <f t="shared" si="136"/>
        <v>117636029.64166668</v>
      </c>
      <c r="CE33" s="25">
        <f t="shared" si="136"/>
        <v>132040087.72</v>
      </c>
      <c r="CF33" s="25">
        <f t="shared" ref="CF33" si="137">CE33-CD33</f>
        <v>14404058.078333318</v>
      </c>
      <c r="CG33" s="25">
        <f t="shared" ref="CG33:CG36" si="138">CF33/CD33*100</f>
        <v>12.24459727364974</v>
      </c>
      <c r="CH33" s="25"/>
      <c r="CI33" s="25">
        <f t="shared" ref="CI33" si="139">SUM(CI18:CI32)</f>
        <v>46206190.170000002</v>
      </c>
      <c r="CJ33" s="25">
        <f t="shared" ref="CJ33:CL33" si="140">SUM(CJ18:CJ32)</f>
        <v>47758000</v>
      </c>
      <c r="CK33" s="25">
        <f t="shared" si="140"/>
        <v>39798333.333333336</v>
      </c>
      <c r="CL33" s="25">
        <f t="shared" si="140"/>
        <v>38769598.899999999</v>
      </c>
      <c r="CM33" s="25">
        <f t="shared" ref="CM33" si="141">CL33-CK33</f>
        <v>-1028734.4333333373</v>
      </c>
      <c r="CN33" s="25">
        <f t="shared" ref="CN33:CN36" si="142">CM33/CK33*100</f>
        <v>-2.5848681268059899</v>
      </c>
      <c r="CO33" s="25"/>
      <c r="CP33" s="25">
        <f t="shared" ref="CP33" si="143">SUM(CP18:CP32)</f>
        <v>108042791.88</v>
      </c>
      <c r="CQ33" s="25">
        <f t="shared" ref="CQ33:CS33" si="144">SUM(CQ18:CQ32)</f>
        <v>111013874.89</v>
      </c>
      <c r="CR33" s="25">
        <f t="shared" si="144"/>
        <v>92511562.408333346</v>
      </c>
      <c r="CS33" s="25">
        <f t="shared" si="144"/>
        <v>90463269.760000005</v>
      </c>
      <c r="CT33" s="25">
        <f t="shared" ref="CT33" si="145">CS33-CR33</f>
        <v>-2048292.6483333409</v>
      </c>
      <c r="CU33" s="25">
        <f t="shared" ref="CU33:CU36" si="146">CT33/CR33*100</f>
        <v>-2.2140936711158958</v>
      </c>
      <c r="CV33" s="25"/>
      <c r="CW33" s="25">
        <f t="shared" ref="CW33" si="147">SUM(CW18:CW32)</f>
        <v>54684239.609999999</v>
      </c>
      <c r="CX33" s="25">
        <f t="shared" ref="CX33:CZ33" si="148">SUM(CX18:CX32)</f>
        <v>52589473.240000002</v>
      </c>
      <c r="CY33" s="25">
        <f t="shared" si="148"/>
        <v>43824561.033333331</v>
      </c>
      <c r="CZ33" s="25">
        <f t="shared" si="148"/>
        <v>44230391.700000003</v>
      </c>
      <c r="DA33" s="25">
        <f t="shared" ref="DA33" si="149">CZ33-CY33</f>
        <v>405830.66666667163</v>
      </c>
      <c r="DB33" s="25">
        <f t="shared" ref="DB33:DB36" si="150">DA33/CY33*100</f>
        <v>0.92603475562024096</v>
      </c>
      <c r="DC33" s="25"/>
      <c r="DD33" s="25">
        <f t="shared" ref="DD33" si="151">SUM(DD18:DD32)</f>
        <v>55390368.609999992</v>
      </c>
      <c r="DE33" s="25">
        <f t="shared" ref="DE33:DG33" si="152">SUM(DE18:DE32)</f>
        <v>57618500</v>
      </c>
      <c r="DF33" s="25">
        <f t="shared" si="152"/>
        <v>48015416.666666664</v>
      </c>
      <c r="DG33" s="25">
        <f t="shared" si="152"/>
        <v>48097406.649999999</v>
      </c>
      <c r="DH33" s="25">
        <f t="shared" ref="DH33" si="153">DG33-DF33</f>
        <v>81989.983333334327</v>
      </c>
      <c r="DI33" s="25">
        <f t="shared" ref="DI33:DI36" si="154">DH33/DF33*100</f>
        <v>0.17075762125012139</v>
      </c>
      <c r="DJ33" s="25"/>
      <c r="DK33" s="25">
        <f t="shared" ref="DK33" si="155">SUM(DK18:DK32)</f>
        <v>3180054013.2199998</v>
      </c>
      <c r="DL33" s="25">
        <f t="shared" ref="DL33:DN33" si="156">SUM(DL18:DL32)</f>
        <v>3289603252.1600008</v>
      </c>
      <c r="DM33" s="25">
        <f t="shared" si="156"/>
        <v>2711596043.4666657</v>
      </c>
      <c r="DN33" s="25">
        <f t="shared" si="156"/>
        <v>2716229705.5999999</v>
      </c>
      <c r="DO33" s="25">
        <f t="shared" ref="DO33" si="157">DN33-DM33</f>
        <v>4633662.1333341599</v>
      </c>
      <c r="DP33" s="25">
        <f t="shared" ref="DP33:DP35" si="158">DO33/DM33*100</f>
        <v>0.17088320159260192</v>
      </c>
      <c r="DQ33" s="25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</row>
    <row r="34" spans="1:197" s="27" customFormat="1" ht="13.5" customHeight="1" x14ac:dyDescent="0.2">
      <c r="A34" s="17"/>
      <c r="B34" s="28" t="s">
        <v>2849</v>
      </c>
      <c r="C34" s="17">
        <f>+C5+C6+C7+C8+C9+C10+C11+C12+C13+C14+C16</f>
        <v>1450429425.9100001</v>
      </c>
      <c r="D34" s="17">
        <f t="shared" ref="D34:G34" si="159">+D5+D6+D7+D8+D9+D10+D11+D12+D13+D14+D16</f>
        <v>1463400000</v>
      </c>
      <c r="E34" s="17">
        <f t="shared" si="159"/>
        <v>1219500000.0000002</v>
      </c>
      <c r="F34" s="17">
        <f t="shared" si="159"/>
        <v>1184869925.2600002</v>
      </c>
      <c r="G34" s="17">
        <f t="shared" si="159"/>
        <v>-34630074.739999995</v>
      </c>
      <c r="H34" s="25">
        <f>G34/E34*100</f>
        <v>-2.8396945256252555</v>
      </c>
      <c r="I34" s="17"/>
      <c r="J34" s="17">
        <f>+J5+J6+J7+J8+J9+J10+J11+J12+J13+J14+J16</f>
        <v>446065553.63</v>
      </c>
      <c r="K34" s="17">
        <f t="shared" ref="K34:BK34" si="160">+K5+K6+K7+K8+K9+K10+K11+K12+K13+K14+K16</f>
        <v>433500000</v>
      </c>
      <c r="L34" s="17">
        <f t="shared" si="160"/>
        <v>361250000.00000006</v>
      </c>
      <c r="M34" s="17">
        <f t="shared" si="160"/>
        <v>340744047.36000001</v>
      </c>
      <c r="N34" s="17">
        <f t="shared" si="160"/>
        <v>-20505952.6399999</v>
      </c>
      <c r="O34" s="25">
        <f t="shared" si="101"/>
        <v>-5.6763882740484144</v>
      </c>
      <c r="P34" s="17">
        <f t="shared" ref="P34" si="161">SUM(P5:P14)</f>
        <v>0</v>
      </c>
      <c r="Q34" s="17">
        <f>+Q5+Q6+Q7+Q8+Q9+Q10+Q11+Q12+Q13+Q14+Q16</f>
        <v>101874169.16000001</v>
      </c>
      <c r="R34" s="17">
        <f>+R5+R6+R7+R8+R9+R10+R11+R12+R13+R14+R16</f>
        <v>104842750</v>
      </c>
      <c r="S34" s="17">
        <f>+S5+S6+S7+S8+S9+S10+S11+S12+S13+S14+S16</f>
        <v>87368958.333333343</v>
      </c>
      <c r="T34" s="17">
        <f>+T5+T6+T7+T8+T9+T10+T11+T12+T13+T14+T16</f>
        <v>88448324.969999999</v>
      </c>
      <c r="U34" s="17">
        <f>+U5+U6+U7+U8+U9+U10+U11+U12+U13+U14+U16</f>
        <v>1079366.6366666667</v>
      </c>
      <c r="V34" s="25">
        <f t="shared" si="105"/>
        <v>1.2354120470895698</v>
      </c>
      <c r="W34" s="17">
        <f t="shared" ref="W34" si="162">SUM(W5:W14)</f>
        <v>0</v>
      </c>
      <c r="X34" s="17">
        <f>+X5+X6+X7+X8+X9+X10+X11+X12+X13+X16</f>
        <v>86981143.899999991</v>
      </c>
      <c r="Y34" s="17">
        <f>+Y5+Y6+Y7+Y8+Y9+Y10+Y11+Y12+Y13+Y16</f>
        <v>88478592.870000005</v>
      </c>
      <c r="Z34" s="17">
        <f>+Z5+Z6+Z7+Z8+Z9+Z10+Z11+Z12+Z13+Z16</f>
        <v>73732160.725000009</v>
      </c>
      <c r="AA34" s="17">
        <f>+AA5+AA6+AA7+AA8+AA9+AA10+AA11+AA12+AA13+AA16</f>
        <v>67707689.799999997</v>
      </c>
      <c r="AB34" s="17">
        <f>+AB5+AB6+AB7+AB8+AB9+AB10+AB11+AB12+AB13+AB16</f>
        <v>-6024470.9250000007</v>
      </c>
      <c r="AC34" s="25">
        <f t="shared" si="109"/>
        <v>-8.1707505459789296</v>
      </c>
      <c r="AD34" s="17">
        <f>SUM(AD5:AD15)</f>
        <v>0</v>
      </c>
      <c r="AE34" s="17">
        <f>+AE5+AE6+AE7+AE8+AE9+AE10+AE11+AE12+AE13+AE14+AE16</f>
        <v>70560268.010000005</v>
      </c>
      <c r="AF34" s="17">
        <f>+AF5+AF6+AF7+AF8+AF9+AF10+AF11+AF12+AF13+AF14+AF16</f>
        <v>76642188.239999995</v>
      </c>
      <c r="AG34" s="17">
        <f t="shared" si="160"/>
        <v>63868490.199999996</v>
      </c>
      <c r="AH34" s="17">
        <f t="shared" si="160"/>
        <v>70014504.970000014</v>
      </c>
      <c r="AI34" s="17">
        <f t="shared" si="160"/>
        <v>6146014.7700000005</v>
      </c>
      <c r="AJ34" s="25">
        <f t="shared" si="112"/>
        <v>9.6229216484594478</v>
      </c>
      <c r="AK34" s="17">
        <f t="shared" ref="AK34" si="163">SUM(AK5:AK14)</f>
        <v>0</v>
      </c>
      <c r="AL34" s="17">
        <f>+AL5+AL6+AL7+AL8+AL9+AL10+AL11+AL12+AL13+AL14+AL16</f>
        <v>65952686.700000003</v>
      </c>
      <c r="AM34" s="17">
        <f>+AM5+AM6+AM7+AM8+AM9+AM10+AM11+AM12+AM13+AM14+AM16</f>
        <v>71208500</v>
      </c>
      <c r="AN34" s="17">
        <f>+AN5+AN6+AN7+AN8+AN9+AN10+AN11+AN12+AN13+AN14+AN16</f>
        <v>59340416.666666672</v>
      </c>
      <c r="AO34" s="17">
        <f>+AO5+AO6+AO7+AO8+AO9+AO10+AO11+AO12+AO13+AO14+AO16</f>
        <v>62726918.720000006</v>
      </c>
      <c r="AP34" s="17">
        <f t="shared" si="160"/>
        <v>3386502.0533333323</v>
      </c>
      <c r="AQ34" s="25">
        <f t="shared" si="115"/>
        <v>5.706906428305607</v>
      </c>
      <c r="AR34" s="17">
        <f t="shared" ref="AR34" si="164">SUM(AR5:AR14)</f>
        <v>0</v>
      </c>
      <c r="AS34" s="17">
        <f>+AS5+AS6+AS7+AS8+AS9+AS10+AS11+AS12+AS13+AS16</f>
        <v>175746756.81999999</v>
      </c>
      <c r="AT34" s="17">
        <f>+AT5+AT6+AT7+AT8+AT9+AT10+AT11+AT12+AT13+AT16</f>
        <v>192795743.91999999</v>
      </c>
      <c r="AU34" s="17">
        <f>+AU5+AU6+AU7+AU8+AU9+AU10+AU11+AU12+AU13+AU16</f>
        <v>160663119.93333334</v>
      </c>
      <c r="AV34" s="17">
        <f>+AV5+AV6+AV7+AV8+AV9+AV10+AV11+AV12+AV13+AV16</f>
        <v>178550826.26000002</v>
      </c>
      <c r="AW34" s="17">
        <f>+AW5+AW6+AW7+AW8+AW9+AW10+AW11+AW12+AW13+AW16</f>
        <v>17887706.326666664</v>
      </c>
      <c r="AX34" s="25">
        <f t="shared" si="119"/>
        <v>11.133672951259202</v>
      </c>
      <c r="AY34" s="17">
        <f>SUM(AY5:AY16)</f>
        <v>0</v>
      </c>
      <c r="AZ34" s="17">
        <f>+AZ5+AZ6+AZ7+AZ8+AZ9+AZ10+AZ11+AZ12+AZ13+AZ14+AZ16</f>
        <v>80607515.459999993</v>
      </c>
      <c r="BA34" s="17">
        <f t="shared" si="160"/>
        <v>82455000</v>
      </c>
      <c r="BB34" s="17">
        <f t="shared" si="160"/>
        <v>68712500</v>
      </c>
      <c r="BC34" s="17">
        <f t="shared" si="160"/>
        <v>74847480.590000004</v>
      </c>
      <c r="BD34" s="17">
        <f>+BD5+BD6+BD7+BD8+BD9+BD10+BD11+BD12+BD13+BD14+BD16</f>
        <v>6134980.5899999999</v>
      </c>
      <c r="BE34" s="25">
        <f t="shared" si="122"/>
        <v>8.92847820993269</v>
      </c>
      <c r="BF34" s="17">
        <f t="shared" ref="BF34" si="165">SUM(BF5:BF14)</f>
        <v>0</v>
      </c>
      <c r="BG34" s="17">
        <f>+BG5+BG6+BG7+BG8+BG9+BG10+BG11+BG12+BG13+BG14+BG16</f>
        <v>85593788.709999993</v>
      </c>
      <c r="BH34" s="17">
        <f>+BH5+BH6+BH7+BH8+BH9+BH10+BH11+BH12+BH13+BH14+BH16</f>
        <v>88143752.550000012</v>
      </c>
      <c r="BI34" s="17">
        <f>+BI5+BI6+BI7+BI8+BI9+BI10+BI11+BI12+BI13+BI14+BI16</f>
        <v>73453127.125</v>
      </c>
      <c r="BJ34" s="17">
        <f>+BJ5+BJ6+BJ7+BJ8+BJ9+BJ10+BJ11+BJ12+BJ13+BJ14+BJ16</f>
        <v>75051315.570000023</v>
      </c>
      <c r="BK34" s="17">
        <f t="shared" si="160"/>
        <v>1598188.4450000003</v>
      </c>
      <c r="BL34" s="25">
        <f t="shared" si="126"/>
        <v>2.17579360818806</v>
      </c>
      <c r="BM34" s="17">
        <f t="shared" ref="BM34" si="166">SUM(BM5:BM14)</f>
        <v>0</v>
      </c>
      <c r="BN34" s="17">
        <f>+BN5+BN6+BN7+BN8+BN9+BN10+BN11+BN12+BN13+BN16</f>
        <v>85931322.100000009</v>
      </c>
      <c r="BO34" s="17">
        <f>+BO5+BO6+BO7+BO8+BO9+BO10+BO11+BO12+BO13+BO16</f>
        <v>80310000</v>
      </c>
      <c r="BP34" s="17">
        <f t="shared" ref="BP34:BR34" si="167">+BP5+BP6+BP7+BP8+BP9+BP10+BP11+BP12+BP13+BP16</f>
        <v>66925000</v>
      </c>
      <c r="BQ34" s="17">
        <f t="shared" si="167"/>
        <v>75938939.790000007</v>
      </c>
      <c r="BR34" s="17">
        <f t="shared" si="167"/>
        <v>9013939.7899999972</v>
      </c>
      <c r="BS34" s="25">
        <f t="shared" si="130"/>
        <v>13.468718401195364</v>
      </c>
      <c r="BT34" s="17">
        <f>SUM(BT5:BT16)</f>
        <v>0</v>
      </c>
      <c r="BU34" s="17">
        <f>+BU5+BU6+BU7+BU8+BU9+BU10+BU11+BU12+BU13+BU14+BU16</f>
        <v>83554237.019999996</v>
      </c>
      <c r="BV34" s="17">
        <f>+BV5+BV6+BV7+BV8+BV9+BV10+BV11+BV12+BV13+BV14+BV16</f>
        <v>82522320.210000008</v>
      </c>
      <c r="BW34" s="17">
        <f>+BW5+BW6+BW7+BW8+BW9+BW10+BW11+BW12+BW13+BW14+BW16</f>
        <v>68768600.174999997</v>
      </c>
      <c r="BX34" s="17">
        <f>+BX5+BX6+BX7+BX8+BX9+BX10+BX11+BX12+BX13+BX14+BX16</f>
        <v>80124834.459999979</v>
      </c>
      <c r="BY34" s="17">
        <f t="shared" ref="BY34:DO34" si="168">+BY5+BY6+BY7+BY8+BY9+BY10+BY11+BY12+BY13+BY14+BY16</f>
        <v>11356234.285</v>
      </c>
      <c r="BZ34" s="25">
        <f t="shared" si="134"/>
        <v>16.513691213869471</v>
      </c>
      <c r="CA34" s="17">
        <f t="shared" ref="CA34" si="169">SUM(CA5:CA14)</f>
        <v>0</v>
      </c>
      <c r="CB34" s="17">
        <f>+CB5+CB6+CB7+CB8+CB9+CB10+CB11+CB12+CB13+CB14+CB16</f>
        <v>137070267.34999999</v>
      </c>
      <c r="CC34" s="17">
        <f>+CC5+CC6+CC7+CC8+CC9+CC10+CC11+CC12+CC13+CC14+CC16</f>
        <v>138082583.66999999</v>
      </c>
      <c r="CD34" s="17">
        <f>+CD5+CD6+CD7+CD8+CD9+CD10+CD11+CD12+CD13+CD14+CD16</f>
        <v>115068819.72500001</v>
      </c>
      <c r="CE34" s="17">
        <f>+CE5+CE6+CE7+CE8+CE9+CE10+CE11+CE12+CE13+CE14+CE16</f>
        <v>117201355.67</v>
      </c>
      <c r="CF34" s="17">
        <f t="shared" si="168"/>
        <v>2132535.9449999994</v>
      </c>
      <c r="CG34" s="25">
        <f t="shared" si="138"/>
        <v>1.8532700257954255</v>
      </c>
      <c r="CH34" s="17">
        <f t="shared" ref="CH34" si="170">SUM(CH5:CH14)</f>
        <v>0</v>
      </c>
      <c r="CI34" s="17">
        <f>+CI5+CI6+CI7+CI8+CI9+CI10+CI11+CI12+CI13+CI14+CI16</f>
        <v>43847501.009999998</v>
      </c>
      <c r="CJ34" s="17">
        <f t="shared" si="168"/>
        <v>44836000</v>
      </c>
      <c r="CK34" s="17">
        <f t="shared" si="168"/>
        <v>37363333.333333343</v>
      </c>
      <c r="CL34" s="17">
        <f t="shared" si="168"/>
        <v>43207199.81000001</v>
      </c>
      <c r="CM34" s="17">
        <f t="shared" si="168"/>
        <v>5843866.4766666675</v>
      </c>
      <c r="CN34" s="25">
        <f t="shared" si="142"/>
        <v>15.640645401017039</v>
      </c>
      <c r="CO34" s="17">
        <f t="shared" ref="CO34" si="171">SUM(CO5:CO14)</f>
        <v>0</v>
      </c>
      <c r="CP34" s="17">
        <f>+CP5+CP6+CP7+CP8+CP9+CP10+CP11+CP12+CP13+CP14+CP16</f>
        <v>107861778.77</v>
      </c>
      <c r="CQ34" s="17">
        <f>+CQ5+CQ6+CQ7+CQ8+CQ9+CQ10+CQ11+CQ12+CQ13+CQ14+CQ16</f>
        <v>109870031.95999999</v>
      </c>
      <c r="CR34" s="17">
        <f>+CR5+CR6+CR7+CR8+CR9+CR10+CR11+CR12+CR13+CR14+CR16</f>
        <v>91558359.966666684</v>
      </c>
      <c r="CS34" s="17">
        <f>+CS5+CS6+CS7+CS8+CS9+CS10+CS11+CS12+CS13+CS14+CS16</f>
        <v>92524003.49000001</v>
      </c>
      <c r="CT34" s="17">
        <f t="shared" si="168"/>
        <v>965643.5233333332</v>
      </c>
      <c r="CU34" s="25">
        <f t="shared" si="146"/>
        <v>1.0546754263454385</v>
      </c>
      <c r="CV34" s="17">
        <f t="shared" ref="CV34" si="172">SUM(CV5:CV14)</f>
        <v>0</v>
      </c>
      <c r="CW34" s="17">
        <f t="shared" ref="CW34" si="173">+CW5+CW6+CW7+CW8+CW9+CW10+CW11+CW12+CW13+CW14+CW16</f>
        <v>49549800.859999999</v>
      </c>
      <c r="CX34" s="17">
        <f t="shared" si="168"/>
        <v>49994481</v>
      </c>
      <c r="CY34" s="17">
        <f t="shared" si="168"/>
        <v>41662067.5</v>
      </c>
      <c r="CZ34" s="17">
        <f t="shared" si="168"/>
        <v>46769844.839999996</v>
      </c>
      <c r="DA34" s="17">
        <f t="shared" si="168"/>
        <v>5107777.34</v>
      </c>
      <c r="DB34" s="25">
        <f t="shared" si="150"/>
        <v>12.260018876883629</v>
      </c>
      <c r="DC34" s="17">
        <f t="shared" ref="DC34" si="174">SUM(DC5:DC14)</f>
        <v>0</v>
      </c>
      <c r="DD34" s="17">
        <f>+DD5+DD6+DD7+DD8+DD9+DD10+DD11+DD12+DD13+DD16</f>
        <v>53581273.669999994</v>
      </c>
      <c r="DE34" s="17">
        <f t="shared" ref="DE34:DH34" si="175">+DE5+DE6+DE7+DE8+DE9+DE10+DE11+DE12+DE13+DE16</f>
        <v>53566300</v>
      </c>
      <c r="DF34" s="17">
        <f t="shared" si="175"/>
        <v>44638583.333333336</v>
      </c>
      <c r="DG34" s="17">
        <f t="shared" si="175"/>
        <v>48161123.460000001</v>
      </c>
      <c r="DH34" s="17">
        <f t="shared" si="175"/>
        <v>3522540.126666666</v>
      </c>
      <c r="DI34" s="25">
        <f t="shared" si="154"/>
        <v>7.8912453389537811</v>
      </c>
      <c r="DJ34" s="17">
        <f>SUM(DJ5:DJ16)</f>
        <v>0</v>
      </c>
      <c r="DK34" s="17">
        <f t="shared" ref="DK34" si="176">+DK5+DK6+DK7+DK8+DK9+DK10+DK11+DK12+DK13+DK14+DK16</f>
        <v>3125207489.0799999</v>
      </c>
      <c r="DL34" s="17">
        <f t="shared" si="168"/>
        <v>3022663751.4399996</v>
      </c>
      <c r="DM34" s="17">
        <f t="shared" si="168"/>
        <v>2633873537.0166669</v>
      </c>
      <c r="DN34" s="17">
        <f>+DN5+DN6+DN7+DN8+DN9+DN10+DN11+DN12+DN13+DN14+DN16</f>
        <v>2646888335.0200005</v>
      </c>
      <c r="DO34" s="17">
        <f t="shared" si="168"/>
        <v>13014798.003333516</v>
      </c>
      <c r="DP34" s="25">
        <f t="shared" si="158"/>
        <v>0.49413146912418221</v>
      </c>
      <c r="DQ34" s="17" t="e">
        <f t="shared" ref="DQ34" si="177">SUM(DQ5:DQ14)</f>
        <v>#DIV/0!</v>
      </c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</row>
    <row r="35" spans="1:197" s="27" customFormat="1" ht="13.5" customHeight="1" x14ac:dyDescent="0.2">
      <c r="A35" s="17"/>
      <c r="B35" s="28" t="s">
        <v>2850</v>
      </c>
      <c r="C35" s="17">
        <f>SUM(C18,C19,C20,C21,C22,C23,C24,C25,C26,C27,C28,C30,C31,C32)</f>
        <v>1351769638.3300002</v>
      </c>
      <c r="D35" s="17">
        <f t="shared" ref="D35:G35" si="178">SUM(D18,D19,D20,D21,D22,D23,D24,D25,D26,D27,D28,D30,D31,D32)</f>
        <v>1371100000</v>
      </c>
      <c r="E35" s="17">
        <f t="shared" si="178"/>
        <v>1142583333.3333335</v>
      </c>
      <c r="F35" s="17">
        <f t="shared" si="178"/>
        <v>1135019305.2899997</v>
      </c>
      <c r="G35" s="17">
        <f t="shared" si="178"/>
        <v>-7564028.043333333</v>
      </c>
      <c r="H35" s="25">
        <f>G35/E35*100</f>
        <v>-0.66201106060827064</v>
      </c>
      <c r="I35" s="17"/>
      <c r="J35" s="17">
        <f>SUM(J18,J19,J20,J21,J22,J23,J24,J25,J26,J27,J28,J30,J31,J32)</f>
        <v>432781398.67000002</v>
      </c>
      <c r="K35" s="17">
        <f t="shared" ref="K35:N35" si="179">SUM(K18,K19,K20,K21,K22,K23,K24,K25,K26,K27,K28,K30,K31,K32)</f>
        <v>432500000</v>
      </c>
      <c r="L35" s="17">
        <f t="shared" si="179"/>
        <v>360416666.66666657</v>
      </c>
      <c r="M35" s="17">
        <f t="shared" si="179"/>
        <v>358880353.77999997</v>
      </c>
      <c r="N35" s="17">
        <f t="shared" si="179"/>
        <v>-1536312.8866666667</v>
      </c>
      <c r="O35" s="25">
        <f t="shared" si="101"/>
        <v>-0.42626022289017351</v>
      </c>
      <c r="P35" s="17">
        <f t="shared" ref="P35" si="180">SUM(P18,P19,P20,P21,P22,P23,P24,P25,P26,P27,P28,P30,P31)</f>
        <v>0</v>
      </c>
      <c r="Q35" s="17">
        <f t="shared" ref="Q35:U35" si="181">SUM(Q18,Q19,Q20,Q21,Q22,Q23,Q24,Q25,Q26,Q27,Q28,Q30,Q31,Q32)</f>
        <v>98513219.549999982</v>
      </c>
      <c r="R35" s="17">
        <f t="shared" si="181"/>
        <v>102766114.99000001</v>
      </c>
      <c r="S35" s="17">
        <f t="shared" si="181"/>
        <v>85638429.158333331</v>
      </c>
      <c r="T35" s="17">
        <f t="shared" si="181"/>
        <v>84669979.379999995</v>
      </c>
      <c r="U35" s="17">
        <f t="shared" si="181"/>
        <v>-968449.77833333332</v>
      </c>
      <c r="V35" s="25">
        <f t="shared" si="105"/>
        <v>-1.1308588770852006</v>
      </c>
      <c r="W35" s="17">
        <f t="shared" ref="W35" si="182">SUM(W18,W19,W20,W21,W22,W23,W24,W25,W26,W27,W28,W30,W31)</f>
        <v>0</v>
      </c>
      <c r="X35" s="17">
        <f>SUM(X18,X19,X20,X21,X22,X23,X24,X25,X26,X27,X28,X30,X31,X32)</f>
        <v>86392102.920000002</v>
      </c>
      <c r="Y35" s="17">
        <f>SUM(Y18,Y19,Y20,Y21,Y22,Y23,Y24,Y25,Y26,Y27,Y28,Y30,Y31,Y32)</f>
        <v>87232205.939999998</v>
      </c>
      <c r="Z35" s="17">
        <f>SUM(Z18,Z19,Z20,Z21,Z22,Z23,Z24,Z25,Z26,Z27,Z28,Z30,Z31,Z32)</f>
        <v>72693504.950000003</v>
      </c>
      <c r="AA35" s="17">
        <f>SUM(AA18,AA19,AA20,AA21,AA22,AA23,AA24,AA25,AA26,AA27,AA28,AA30,AA31,AA32)</f>
        <v>64321059.829999998</v>
      </c>
      <c r="AB35" s="17">
        <f>SUM(AB18,AB19,AB20,AB21,AB22,AB23,AB24,AB25,AB26,AB27,AB28,AB30,AB31,AB32)</f>
        <v>-8372445.120000001</v>
      </c>
      <c r="AC35" s="25">
        <f t="shared" si="109"/>
        <v>-11.517459676430144</v>
      </c>
      <c r="AD35" s="17">
        <f t="shared" ref="AD35" si="183">SUM(AD18,AD19,AD20,AD21,AD22,AD23,AD24,AD25,AD26,AD27,AD28,AD30,AD31)</f>
        <v>0</v>
      </c>
      <c r="AE35" s="17">
        <f>SUM(AE18,AE19,AE20,AE21,AE22,AE23,AE24,AE25,AE26,AE27,AE28,AE30,AE31,AE32)</f>
        <v>71841502.379999995</v>
      </c>
      <c r="AF35" s="17">
        <f t="shared" ref="AF35:AI35" si="184">SUM(AF18,AF19,AF20,AF21,AF22,AF23,AF24,AF25,AF26,AF27,AF28,AF30,AF31,AF32)</f>
        <v>73479134.400000006</v>
      </c>
      <c r="AG35" s="17">
        <f t="shared" si="184"/>
        <v>61232612.000000007</v>
      </c>
      <c r="AH35" s="17">
        <f t="shared" si="184"/>
        <v>67440141.530000001</v>
      </c>
      <c r="AI35" s="17">
        <f t="shared" si="184"/>
        <v>6207529.5300000012</v>
      </c>
      <c r="AJ35" s="25">
        <f t="shared" si="112"/>
        <v>10.137620015295118</v>
      </c>
      <c r="AK35" s="17">
        <f t="shared" ref="AK35" si="185">SUM(AK18,AK19,AK20,AK21,AK22,AK23,AK24,AK25,AK26,AK27,AK28,AK30,AK31)</f>
        <v>0</v>
      </c>
      <c r="AL35" s="17">
        <f>SUM(AL18,AL19,AL20,AL21,AL22,AL23,AL24,AL25,AL26,AL27,AL28,AL30,AL31,AL32)</f>
        <v>71675559.879999995</v>
      </c>
      <c r="AM35" s="17">
        <f>SUM(AM18,AM19,AM20,AM21,AM22,AM23,AM24,AM25,AM26,AM27,AM28,AM30,AM31,AM32)</f>
        <v>69951300</v>
      </c>
      <c r="AN35" s="17">
        <f>SUM(AN18,AN19,AN20,AN21,AN22,AN23,AN24,AN25,AN26,AN27,AN28,AN30,AN31,AN32)</f>
        <v>58292749.999999993</v>
      </c>
      <c r="AO35" s="17">
        <f>SUM(AO18,AO19,AO20,AO21,AO22,AO23,AO24,AO25,AO26,AO27,AO28,AO30,AO31,AO32)</f>
        <v>60276905.5</v>
      </c>
      <c r="AP35" s="17">
        <f t="shared" ref="AP35" si="186">SUM(AP18,AP19,AP20,AP21,AP22,AP23,AP24,AP25,AP26,AP27,AP28,AP30,AP31,AP32)</f>
        <v>1984155.5</v>
      </c>
      <c r="AQ35" s="25">
        <f t="shared" si="115"/>
        <v>3.4037774851932703</v>
      </c>
      <c r="AR35" s="17">
        <f t="shared" ref="AR35" si="187">SUM(AR18,AR19,AR20,AR21,AR22,AR23,AR24,AR25,AR26,AR27,AR28,AR30,AR31)</f>
        <v>0</v>
      </c>
      <c r="AS35" s="17">
        <f>SUM(AS18,AS19,AS20,AS21,AS22,AS23,AS24,AS25,AS26,AS27,AS28,AS30,AS31,AS32)</f>
        <v>182177136.32000002</v>
      </c>
      <c r="AT35" s="17">
        <f>SUM(AT18,AT19,AT20,AT21,AT22,AT23,AT24,AT25,AT26,AT27,AT28,AT30,AT31,AT32)</f>
        <v>183399984.87</v>
      </c>
      <c r="AU35" s="17">
        <f>SUM(AU18,AU19,AU20,AU21,AU22,AU23,AU24,AU25,AU26,AU27,AU28,AU30,AU31,AU32)</f>
        <v>152833320.72499999</v>
      </c>
      <c r="AV35" s="17">
        <f>SUM(AV18,AV19,AV20,AV21,AV22,AV23,AV24,AV25,AV26,AV27,AV28,AV30,AV31,AV32)</f>
        <v>160861514.78000003</v>
      </c>
      <c r="AW35" s="17">
        <f>SUM(AW18,AW19,AW20,AW21,AW22,AW23,AW24,AW25,AW26,AW27,AW28,AW30,AW31,AW32)</f>
        <v>8028194.0549999997</v>
      </c>
      <c r="AX35" s="25">
        <f t="shared" si="119"/>
        <v>5.2529082119765604</v>
      </c>
      <c r="AY35" s="17">
        <f t="shared" ref="AY35" si="188">SUM(AY18,AY19,AY20,AY21,AY22,AY23,AY24,AY25,AY26,AY27,AY28,AY30,AY31)</f>
        <v>0</v>
      </c>
      <c r="AZ35" s="17">
        <f>SUM(AZ18,AZ19,AZ20,AZ21,AZ22,AZ23,AZ24,AZ25,AZ26,AZ27,AZ28,AZ30,AZ31,AZ32)</f>
        <v>84629738.640000015</v>
      </c>
      <c r="BA35" s="17">
        <f t="shared" ref="BA35" si="189">SUM(BA18,BA19,BA20,BA21,BA22,BA23,BA24,BA25,BA26,BA27,BA28,BA30,BA31,BA32)</f>
        <v>82239810</v>
      </c>
      <c r="BB35" s="17">
        <f>SUM(BB18,BB19,BB20,BB21,BB22,BB23,BB24,BB25,BB26,BB27,BB28,BB30,BB31,BB32)</f>
        <v>68533175</v>
      </c>
      <c r="BC35" s="17">
        <f>SUM(BC18,BC19,BC20,BC21,BC22,BC23,BC24,BC25,BC26,BC27,BC28,BC30,BC31,BC32)</f>
        <v>64964138.169999994</v>
      </c>
      <c r="BD35" s="17">
        <f>SUM(BD18,BD19,BD20,BD21,BD22,BD23,BD24,BD25,BD26,BD27,BD28,BD30,BD31,BD32)</f>
        <v>-3569036.83</v>
      </c>
      <c r="BE35" s="25">
        <f>BD35/BB35*100</f>
        <v>-5.2077505967000652</v>
      </c>
      <c r="BF35" s="17">
        <f t="shared" ref="BF35" si="190">SUM(BF18,BF19,BF20,BF21,BF22,BF23,BF24,BF25,BF26,BF27,BF28,BF30,BF31)</f>
        <v>0</v>
      </c>
      <c r="BG35" s="17">
        <f>SUM(BG18,BG19,BG20,BG21,BG22,BG23,BG24,BG25,BG26,BG27,BG28,BG30,BG31,BG32)</f>
        <v>83399148.870000005</v>
      </c>
      <c r="BH35" s="17">
        <f>SUM(BH18,BH19,BH20,BH21,BH22,BH23,BH24,BH25,BH26,BH27,BH28,BH30,BH31,BH32)</f>
        <v>84143677.090000004</v>
      </c>
      <c r="BI35" s="17">
        <f>SUM(BI18,BI19,BI20,BI21,BI22,BI23,BI24,BI25,BI26,BI27,BI28,BI30,BI31,BI32)</f>
        <v>70119730.908333331</v>
      </c>
      <c r="BJ35" s="17">
        <f>SUM(BJ18,BJ19,BJ20,BJ21,BJ22,BJ23,BJ24,BJ25,BJ26,BJ27,BJ28,BJ30,BJ31,BJ32)</f>
        <v>68477894.180000007</v>
      </c>
      <c r="BK35" s="17">
        <f t="shared" ref="BK35" si="191">SUM(BK18,BK19,BK20,BK21,BK22,BK23,BK24,BK25,BK26,BK27,BK28,BK30,BK31,BK32)</f>
        <v>-1641836.7283333333</v>
      </c>
      <c r="BL35" s="25">
        <f t="shared" si="126"/>
        <v>-2.3414760825019232</v>
      </c>
      <c r="BM35" s="17">
        <f t="shared" ref="BM35" si="192">SUM(BM18,BM19,BM20,BM21,BM22,BM23,BM24,BM25,BM26,BM27,BM28,BM30,BM31)</f>
        <v>0</v>
      </c>
      <c r="BN35" s="17">
        <f>SUM(BN18,BN19,BN20,BN21,BN22,BN23,BN24,BN25,BN26,BN27,BN28,BN30,BN31,BN32)</f>
        <v>80760160.209999993</v>
      </c>
      <c r="BO35" s="17">
        <f>SUM(BO18,BO19,BO20,BO21,BO22,BO23,BO24,BO25,BO26,BO27,BO28,BO30,BO31,BO32)</f>
        <v>78200000</v>
      </c>
      <c r="BP35" s="17">
        <f>SUM(BP18,BP19,BP20,BP21,BP22,BP23,BP24,BP25,BP26,BP27,BP28,BP30,BP31,BP32)</f>
        <v>65166666.666666657</v>
      </c>
      <c r="BQ35" s="17">
        <f>SUM(BQ18,BQ19,BQ20,BQ21,BQ22,BQ23,BQ24,BQ25,BQ26,BQ27,BQ28,BQ30,BQ31,BQ32)</f>
        <v>68454300.210000008</v>
      </c>
      <c r="BR35" s="17">
        <f>SUM(BR18,BR19,BR20,BR21,BR22,BR23,BR24,BR25,BR26,BR27,BR28,BR30,BR31,BR32)</f>
        <v>3287633.5433333339</v>
      </c>
      <c r="BS35" s="25">
        <f t="shared" si="130"/>
        <v>5.0449619590792851</v>
      </c>
      <c r="BT35" s="17">
        <f t="shared" ref="BT35" si="193">SUM(BT18,BT19,BT20,BT21,BT22,BT23,BT24,BT25,BT26,BT27,BT28,BT30,BT31)</f>
        <v>0</v>
      </c>
      <c r="BU35" s="17">
        <f>SUM(BU18,BU19,BU20,BU21,BU22,BU23,BU24,BU25,BU26,BU27,BU28,BU30,BU31,BU32)</f>
        <v>82181922.830000013</v>
      </c>
      <c r="BV35" s="17">
        <f>SUM(BV18,BV19,BV20,BV21,BV22,BV23,BV24,BV25,BV26,BV27,BV28,BV30,BV31,BV32)</f>
        <v>82305386</v>
      </c>
      <c r="BW35" s="17">
        <f>SUM(BW18,BW19,BW20,BW21,BW22,BW23,BW24,BW25,BW26,BW27,BW28,BW30,BW31,BW32)</f>
        <v>68587821.666666657</v>
      </c>
      <c r="BX35" s="17">
        <f>SUM(BX18,BX19,BX20,BX21,BX22,BX23,BX24,BX25,BX26,BX27,BX28,BX30,BX31,BX32)</f>
        <v>66650000.829999998</v>
      </c>
      <c r="BY35" s="17">
        <f t="shared" ref="BY35" si="194">SUM(BY18,BY19,BY20,BY21,BY22,BY23,BY24,BY25,BY26,BY27,BY28,BY30,BY31,BY32)</f>
        <v>-1937820.8366666667</v>
      </c>
      <c r="BZ35" s="25">
        <f t="shared" si="134"/>
        <v>-2.8253132838718482</v>
      </c>
      <c r="CA35" s="17">
        <f t="shared" ref="CA35" si="195">SUM(CA18,CA19,CA20,CA21,CA22,CA23,CA24,CA25,CA26,CA27,CA28,CA30,CA31)</f>
        <v>0</v>
      </c>
      <c r="CB35" s="17">
        <f>SUM(CB18,CB19,CB20,CB21,CB22,CB23,CB24,CB25,CB26,CB27,CB28,CB30,CB31,CB32)</f>
        <v>133287177.89</v>
      </c>
      <c r="CC35" s="17">
        <f>SUM(CC18,CC19,CC20,CC21,CC22,CC23,CC24,CC25,CC26,CC27,CC28,CC30,CC31,CC32)</f>
        <v>126367754.84999998</v>
      </c>
      <c r="CD35" s="17">
        <f>SUM(CD18,CD19,CD20,CD21,CD22,CD23,CD24,CD25,CD26,CD27,CD28,CD30,CD31,CD32)</f>
        <v>105306462.375</v>
      </c>
      <c r="CE35" s="17">
        <f>SUM(CE18,CE19,CE20,CE21,CE22,CE23,CE24,CE25,CE26,CE27,CE28,CE30,CE31,CE32)</f>
        <v>117343144.93000001</v>
      </c>
      <c r="CF35" s="17">
        <f t="shared" ref="CF35" si="196">SUM(CF18,CF19,CF20,CF21,CF22,CF23,CF24,CF25,CF26,CF27,CF28,CF30,CF31,CF32)</f>
        <v>12036682.555000002</v>
      </c>
      <c r="CG35" s="25">
        <f t="shared" si="138"/>
        <v>11.430146150135547</v>
      </c>
      <c r="CH35" s="17">
        <f t="shared" ref="CH35" si="197">SUM(CH18,CH19,CH20,CH21,CH22,CH23,CH24,CH25,CH26,CH27,CH28,CH30,CH31)</f>
        <v>0</v>
      </c>
      <c r="CI35" s="17">
        <f t="shared" ref="CI35:CM35" si="198">SUM(CI18,CI19,CI20,CI21,CI22,CI23,CI24,CI25,CI26,CI27,CI28,CI30,CI31,CI32)</f>
        <v>43449990.620000005</v>
      </c>
      <c r="CJ35" s="17">
        <f t="shared" si="198"/>
        <v>44672000</v>
      </c>
      <c r="CK35" s="17">
        <f t="shared" si="198"/>
        <v>37226666.666666664</v>
      </c>
      <c r="CL35" s="17">
        <f t="shared" si="198"/>
        <v>36332449.709999993</v>
      </c>
      <c r="CM35" s="17">
        <f t="shared" si="198"/>
        <v>-894216.95666666667</v>
      </c>
      <c r="CN35" s="25">
        <f t="shared" si="142"/>
        <v>-2.4020870970630375</v>
      </c>
      <c r="CO35" s="17">
        <f t="shared" ref="CO35" si="199">SUM(CO18,CO19,CO20,CO21,CO22,CO23,CO24,CO25,CO26,CO27,CO28,CO30,CO31)</f>
        <v>0</v>
      </c>
      <c r="CP35" s="17">
        <f>SUM(CP18,CP19,CP20,CP21,CP22,CP23,CP24,CP25,CP26,CP27,CP28,CP30,CP31,CP32)</f>
        <v>103686932.45</v>
      </c>
      <c r="CQ35" s="17">
        <f>SUM(CQ18,CQ19,CQ20,CQ21,CQ22,CQ23,CQ24,CQ25,CQ26,CQ27,CQ28,CQ30,CQ31,CQ32)</f>
        <v>106496484.77</v>
      </c>
      <c r="CR35" s="17">
        <f>SUM(CR18,CR19,CR20,CR21,CR22,CR23,CR24,CR25,CR26,CR27,CR28,CR30,CR31,CR32)</f>
        <v>88747070.641666681</v>
      </c>
      <c r="CS35" s="17">
        <f>SUM(CS18,CS19,CS20,CS21,CS22,CS23,CS24,CS25,CS26,CS27,CS28,CS30,CS31,CS32)</f>
        <v>87236306.820000008</v>
      </c>
      <c r="CT35" s="17">
        <f t="shared" ref="CT35" si="200">SUM(CT18,CT19,CT20,CT21,CT22,CT23,CT24,CT25,CT26,CT27,CT28,CT30,CT31,CT32)</f>
        <v>-1510763.8216666668</v>
      </c>
      <c r="CU35" s="25">
        <f t="shared" si="146"/>
        <v>-1.7023252832385483</v>
      </c>
      <c r="CV35" s="17">
        <f t="shared" ref="CV35" si="201">SUM(CV18,CV19,CV20,CV21,CV22,CV23,CV24,CV25,CV26,CV27,CV28,CV30,CV31)</f>
        <v>0</v>
      </c>
      <c r="CW35" s="17">
        <f t="shared" ref="CW35:DA35" si="202">SUM(CW18,CW19,CW20,CW21,CW22,CW23,CW24,CW25,CW26,CW27,CW28,CW30,CW31,CW32)</f>
        <v>50516313</v>
      </c>
      <c r="CX35" s="17">
        <f t="shared" si="202"/>
        <v>48422900</v>
      </c>
      <c r="CY35" s="17">
        <f t="shared" si="202"/>
        <v>40352416.666666664</v>
      </c>
      <c r="CZ35" s="17">
        <f t="shared" si="202"/>
        <v>40726465.490000002</v>
      </c>
      <c r="DA35" s="17">
        <f t="shared" si="202"/>
        <v>374048.82333333301</v>
      </c>
      <c r="DB35" s="25">
        <f t="shared" si="150"/>
        <v>0.92695519681803373</v>
      </c>
      <c r="DC35" s="17">
        <f t="shared" ref="DC35" si="203">SUM(DC18,DC19,DC20,DC21,DC22,DC23,DC24,DC25,DC26,DC27,DC28,DC30,DC31)</f>
        <v>0</v>
      </c>
      <c r="DD35" s="17">
        <f t="shared" ref="DD35:DH35" si="204">SUM(DD18,DD19,DD20,DD21,DD22,DD23,DD24,DD25,DD26,DD27,DD28,DD30,DD31,DD32)</f>
        <v>51556885.819999993</v>
      </c>
      <c r="DE35" s="17">
        <f>SUM(DE18,DE19,DE20,DE21,DE22,DE23,DE24,DE25,DE26,DE27,DE28,DE30,DE31,DE32)</f>
        <v>53518500</v>
      </c>
      <c r="DF35" s="17">
        <f t="shared" si="204"/>
        <v>44598750</v>
      </c>
      <c r="DG35" s="17">
        <f t="shared" si="204"/>
        <v>44797662.079999998</v>
      </c>
      <c r="DH35" s="17">
        <f t="shared" si="204"/>
        <v>198912.07999999996</v>
      </c>
      <c r="DI35" s="25">
        <f t="shared" si="154"/>
        <v>0.44600371086633589</v>
      </c>
      <c r="DJ35" s="17">
        <f t="shared" ref="DJ35" si="205">SUM(DJ18,DJ19,DJ20,DJ21,DJ22,DJ23,DJ24,DJ25,DJ26,DJ27,DJ28,DJ30,DJ31)</f>
        <v>0</v>
      </c>
      <c r="DK35" s="17">
        <f t="shared" ref="DK35:DO35" si="206">SUM(DK18,DK19,DK20,DK21,DK22,DK23,DK24,DK25,DK26,DK27,DK28,DK30,DK31,DK32)</f>
        <v>2960183365.75</v>
      </c>
      <c r="DL35" s="17">
        <f t="shared" si="206"/>
        <v>3096883252.9100008</v>
      </c>
      <c r="DM35" s="17">
        <f t="shared" si="206"/>
        <v>2522329377.4249992</v>
      </c>
      <c r="DN35" s="17">
        <f t="shared" si="206"/>
        <v>2526451622.5099998</v>
      </c>
      <c r="DO35" s="17">
        <f t="shared" si="206"/>
        <v>4122245.0850004647</v>
      </c>
      <c r="DP35" s="25">
        <f t="shared" si="158"/>
        <v>0.16343008656580729</v>
      </c>
      <c r="DQ35" s="17">
        <f t="shared" ref="DQ35" si="207">SUM(DQ18,DQ19,DQ20,DQ21,DQ22,DQ23,DQ24,DQ25,DQ26,DQ27,DQ28,DQ30,DQ31)</f>
        <v>0</v>
      </c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</row>
    <row r="36" spans="1:197" s="27" customFormat="1" ht="13.5" customHeight="1" x14ac:dyDescent="0.2">
      <c r="A36" s="17"/>
      <c r="B36" s="28" t="s">
        <v>2851</v>
      </c>
      <c r="C36" s="17">
        <f>C34-C35</f>
        <v>98659787.579999924</v>
      </c>
      <c r="D36" s="17">
        <f>D34-D35</f>
        <v>92300000</v>
      </c>
      <c r="E36" s="17">
        <f>E34-E35</f>
        <v>76916666.666666746</v>
      </c>
      <c r="F36" s="17">
        <f>F34-F35</f>
        <v>49850619.970000505</v>
      </c>
      <c r="G36" s="17">
        <f>G34-G35</f>
        <v>-27066046.696666662</v>
      </c>
      <c r="H36" s="25">
        <f>G36/E36*100</f>
        <v>-35.188793105092046</v>
      </c>
      <c r="I36" s="17"/>
      <c r="J36" s="17">
        <f>J34-J35</f>
        <v>13284154.959999979</v>
      </c>
      <c r="K36" s="17">
        <f t="shared" ref="K36:N36" si="208">K34-K35</f>
        <v>1000000</v>
      </c>
      <c r="L36" s="17">
        <f t="shared" si="208"/>
        <v>833333.33333349228</v>
      </c>
      <c r="M36" s="17">
        <f t="shared" si="208"/>
        <v>-18136306.419999957</v>
      </c>
      <c r="N36" s="17">
        <f t="shared" si="208"/>
        <v>-18969639.753333233</v>
      </c>
      <c r="O36" s="25">
        <f t="shared" si="101"/>
        <v>-2276.3567703995536</v>
      </c>
      <c r="P36" s="17">
        <f t="shared" ref="P36:U36" si="209">P34-P35</f>
        <v>0</v>
      </c>
      <c r="Q36" s="17">
        <f t="shared" si="209"/>
        <v>3360949.6100000292</v>
      </c>
      <c r="R36" s="17">
        <f t="shared" si="209"/>
        <v>2076635.0099999905</v>
      </c>
      <c r="S36" s="17">
        <f t="shared" si="209"/>
        <v>1730529.1750000119</v>
      </c>
      <c r="T36" s="17">
        <f t="shared" si="209"/>
        <v>3778345.5900000036</v>
      </c>
      <c r="U36" s="17">
        <f t="shared" si="209"/>
        <v>2047816.415</v>
      </c>
      <c r="V36" s="25">
        <f t="shared" si="105"/>
        <v>118.33469464621918</v>
      </c>
      <c r="W36" s="17">
        <f t="shared" ref="W36:AA36" si="210">W34-W35</f>
        <v>0</v>
      </c>
      <c r="X36" s="17">
        <f t="shared" si="210"/>
        <v>589040.97999998927</v>
      </c>
      <c r="Y36" s="17">
        <f t="shared" si="210"/>
        <v>1246386.9300000072</v>
      </c>
      <c r="Z36" s="17">
        <f t="shared" si="210"/>
        <v>1038655.775000006</v>
      </c>
      <c r="AA36" s="17">
        <f t="shared" si="210"/>
        <v>3386629.9699999988</v>
      </c>
      <c r="AB36" s="17">
        <f>AB34-AB35</f>
        <v>2347974.1950000003</v>
      </c>
      <c r="AC36" s="25">
        <f t="shared" si="109"/>
        <v>226.05893612828436</v>
      </c>
      <c r="AD36" s="17">
        <f t="shared" ref="AD36:AI36" si="211">AD34-AD35</f>
        <v>0</v>
      </c>
      <c r="AE36" s="17">
        <f t="shared" si="211"/>
        <v>-1281234.3699999899</v>
      </c>
      <c r="AF36" s="17">
        <f t="shared" si="211"/>
        <v>3163053.8399999887</v>
      </c>
      <c r="AG36" s="17">
        <f t="shared" si="211"/>
        <v>2635878.1999999881</v>
      </c>
      <c r="AH36" s="17">
        <f t="shared" si="211"/>
        <v>2574363.4400000125</v>
      </c>
      <c r="AI36" s="17">
        <f t="shared" si="211"/>
        <v>-61514.760000000708</v>
      </c>
      <c r="AJ36" s="25">
        <f t="shared" si="112"/>
        <v>-2.3337481982286201</v>
      </c>
      <c r="AK36" s="17">
        <f t="shared" ref="AK36:AP36" si="212">AK34-AK35</f>
        <v>0</v>
      </c>
      <c r="AL36" s="17">
        <f t="shared" si="212"/>
        <v>-5722873.1799999923</v>
      </c>
      <c r="AM36" s="17">
        <f t="shared" si="212"/>
        <v>1257200</v>
      </c>
      <c r="AN36" s="17">
        <f t="shared" si="212"/>
        <v>1047666.6666666791</v>
      </c>
      <c r="AO36" s="17">
        <f>AO34-AO35</f>
        <v>2450013.2200000063</v>
      </c>
      <c r="AP36" s="17">
        <f t="shared" si="212"/>
        <v>1402346.5533333323</v>
      </c>
      <c r="AQ36" s="25">
        <f t="shared" si="115"/>
        <v>133.8542685332468</v>
      </c>
      <c r="AR36" s="17">
        <f t="shared" ref="AR36:AW36" si="213">AR34-AR35</f>
        <v>0</v>
      </c>
      <c r="AS36" s="17">
        <f t="shared" si="213"/>
        <v>-6430379.5000000298</v>
      </c>
      <c r="AT36" s="17">
        <f t="shared" si="213"/>
        <v>9395759.0499999821</v>
      </c>
      <c r="AU36" s="17">
        <f t="shared" si="213"/>
        <v>7829799.2083333433</v>
      </c>
      <c r="AV36" s="17">
        <f t="shared" si="213"/>
        <v>17689311.479999989</v>
      </c>
      <c r="AW36" s="17">
        <f t="shared" si="213"/>
        <v>9859512.2716666646</v>
      </c>
      <c r="AX36" s="25">
        <f t="shared" si="119"/>
        <v>125.92292610994514</v>
      </c>
      <c r="AY36" s="17">
        <f t="shared" ref="AY36:BD36" si="214">AY34-AY35</f>
        <v>0</v>
      </c>
      <c r="AZ36" s="17">
        <f t="shared" si="214"/>
        <v>-4022223.1800000221</v>
      </c>
      <c r="BA36" s="17">
        <f t="shared" si="214"/>
        <v>215190</v>
      </c>
      <c r="BB36" s="17">
        <f t="shared" si="214"/>
        <v>179325</v>
      </c>
      <c r="BC36" s="17">
        <f t="shared" si="214"/>
        <v>9883342.4200000092</v>
      </c>
      <c r="BD36" s="17">
        <f t="shared" si="214"/>
        <v>9704017.4199999999</v>
      </c>
      <c r="BE36" s="25">
        <f>BD36/BB36*100</f>
        <v>5411.4135898508293</v>
      </c>
      <c r="BF36" s="17">
        <f t="shared" ref="BF36:BK36" si="215">BF34-BF35</f>
        <v>0</v>
      </c>
      <c r="BG36" s="17">
        <f t="shared" si="215"/>
        <v>2194639.8399999887</v>
      </c>
      <c r="BH36" s="17">
        <f t="shared" si="215"/>
        <v>4000075.4600000083</v>
      </c>
      <c r="BI36" s="17">
        <f t="shared" si="215"/>
        <v>3333396.2166666687</v>
      </c>
      <c r="BJ36" s="17">
        <f t="shared" si="215"/>
        <v>6573421.3900000155</v>
      </c>
      <c r="BK36" s="17">
        <f t="shared" si="215"/>
        <v>3240025.1733333338</v>
      </c>
      <c r="BL36" s="25">
        <f t="shared" si="126"/>
        <v>97.198921542345062</v>
      </c>
      <c r="BM36" s="17">
        <f t="shared" ref="BM36:BR36" si="216">BM34-BM35</f>
        <v>0</v>
      </c>
      <c r="BN36" s="17">
        <f t="shared" si="216"/>
        <v>5171161.8900000155</v>
      </c>
      <c r="BO36" s="17">
        <f t="shared" si="216"/>
        <v>2110000</v>
      </c>
      <c r="BP36" s="17">
        <f t="shared" si="216"/>
        <v>1758333.3333333433</v>
      </c>
      <c r="BQ36" s="17">
        <f t="shared" si="216"/>
        <v>7484639.5799999982</v>
      </c>
      <c r="BR36" s="17">
        <f t="shared" si="216"/>
        <v>5726306.2466666633</v>
      </c>
      <c r="BS36" s="25">
        <f t="shared" si="130"/>
        <v>325.66670597156195</v>
      </c>
      <c r="BT36" s="17">
        <f t="shared" ref="BT36:BY36" si="217">BT34-BT35</f>
        <v>0</v>
      </c>
      <c r="BU36" s="17">
        <f t="shared" si="217"/>
        <v>1372314.1899999827</v>
      </c>
      <c r="BV36" s="17">
        <f t="shared" si="217"/>
        <v>216934.21000000834</v>
      </c>
      <c r="BW36" s="17">
        <f t="shared" si="217"/>
        <v>180778.50833334029</v>
      </c>
      <c r="BX36" s="17">
        <f t="shared" si="217"/>
        <v>13474833.62999998</v>
      </c>
      <c r="BY36" s="17">
        <f t="shared" si="217"/>
        <v>13294055.121666666</v>
      </c>
      <c r="BZ36" s="25">
        <f t="shared" si="134"/>
        <v>7353.7807365649642</v>
      </c>
      <c r="CA36" s="17">
        <f t="shared" ref="CA36:CF36" si="218">CA34-CA35</f>
        <v>0</v>
      </c>
      <c r="CB36" s="17">
        <f t="shared" si="218"/>
        <v>3783089.4599999934</v>
      </c>
      <c r="CC36" s="17">
        <f t="shared" si="218"/>
        <v>11714828.820000008</v>
      </c>
      <c r="CD36" s="17">
        <f t="shared" si="218"/>
        <v>9762357.3500000089</v>
      </c>
      <c r="CE36" s="17">
        <f t="shared" si="218"/>
        <v>-141789.26000000536</v>
      </c>
      <c r="CF36" s="17">
        <f t="shared" si="218"/>
        <v>-9904146.6100000031</v>
      </c>
      <c r="CG36" s="25">
        <f t="shared" si="138"/>
        <v>-101.45240800880941</v>
      </c>
      <c r="CH36" s="17">
        <f t="shared" ref="CH36:CM36" si="219">CH34-CH35</f>
        <v>0</v>
      </c>
      <c r="CI36" s="17">
        <f t="shared" si="219"/>
        <v>397510.38999999315</v>
      </c>
      <c r="CJ36" s="17">
        <f t="shared" si="219"/>
        <v>164000</v>
      </c>
      <c r="CK36" s="17">
        <f t="shared" si="219"/>
        <v>136666.66666667908</v>
      </c>
      <c r="CL36" s="17">
        <f t="shared" si="219"/>
        <v>6874750.1000000164</v>
      </c>
      <c r="CM36" s="17">
        <f t="shared" si="219"/>
        <v>6738083.4333333345</v>
      </c>
      <c r="CN36" s="25">
        <f t="shared" si="142"/>
        <v>4930.3049512190655</v>
      </c>
      <c r="CO36" s="17">
        <f t="shared" ref="CO36:CT36" si="220">CO34-CO35</f>
        <v>0</v>
      </c>
      <c r="CP36" s="17">
        <f t="shared" si="220"/>
        <v>4174846.3199999928</v>
      </c>
      <c r="CQ36" s="17">
        <f t="shared" si="220"/>
        <v>3373547.1899999976</v>
      </c>
      <c r="CR36" s="17">
        <f t="shared" si="220"/>
        <v>2811289.325000003</v>
      </c>
      <c r="CS36" s="17">
        <f t="shared" si="220"/>
        <v>5287696.6700000018</v>
      </c>
      <c r="CT36" s="17">
        <f t="shared" si="220"/>
        <v>2476407.3449999997</v>
      </c>
      <c r="CU36" s="25">
        <f t="shared" si="146"/>
        <v>88.087957471257326</v>
      </c>
      <c r="CV36" s="17">
        <f t="shared" ref="CV36:DA36" si="221">CV34-CV35</f>
        <v>0</v>
      </c>
      <c r="CW36" s="17">
        <f t="shared" si="221"/>
        <v>-966512.1400000006</v>
      </c>
      <c r="CX36" s="17">
        <f t="shared" si="221"/>
        <v>1571581</v>
      </c>
      <c r="CY36" s="17">
        <f t="shared" si="221"/>
        <v>1309650.8333333358</v>
      </c>
      <c r="CZ36" s="17">
        <f t="shared" si="221"/>
        <v>6043379.349999994</v>
      </c>
      <c r="DA36" s="17">
        <f t="shared" si="221"/>
        <v>4733728.5166666666</v>
      </c>
      <c r="DB36" s="25">
        <f t="shared" si="150"/>
        <v>361.44966247364846</v>
      </c>
      <c r="DC36" s="17">
        <f t="shared" ref="DC36:DH36" si="222">DC34-DC35</f>
        <v>0</v>
      </c>
      <c r="DD36" s="17">
        <f t="shared" si="222"/>
        <v>2024387.8500000015</v>
      </c>
      <c r="DE36" s="17">
        <f t="shared" si="222"/>
        <v>47800</v>
      </c>
      <c r="DF36" s="17">
        <f t="shared" si="222"/>
        <v>39833.333333335817</v>
      </c>
      <c r="DG36" s="17">
        <f t="shared" si="222"/>
        <v>3363461.3800000027</v>
      </c>
      <c r="DH36" s="17">
        <f t="shared" si="222"/>
        <v>3323628.0466666659</v>
      </c>
      <c r="DI36" s="25">
        <f t="shared" si="154"/>
        <v>8343.8361004178878</v>
      </c>
      <c r="DJ36" s="17">
        <f t="shared" ref="DJ36:DO36" si="223">DJ34-DJ35</f>
        <v>0</v>
      </c>
      <c r="DK36" s="17">
        <f t="shared" si="223"/>
        <v>165024123.32999992</v>
      </c>
      <c r="DL36" s="17">
        <f>DL34-DL35</f>
        <v>-74219501.470001221</v>
      </c>
      <c r="DM36" s="17">
        <f t="shared" si="223"/>
        <v>111544159.59166765</v>
      </c>
      <c r="DN36" s="17">
        <f t="shared" si="223"/>
        <v>120436712.51000071</v>
      </c>
      <c r="DO36" s="17">
        <f t="shared" si="223"/>
        <v>8892552.9183330517</v>
      </c>
      <c r="DP36" s="25">
        <f>DO36/DM36*100</f>
        <v>7.9722263818080936</v>
      </c>
      <c r="DQ36" s="17" t="e">
        <f t="shared" ref="DQ36" si="224">DQ34-DQ35</f>
        <v>#DIV/0!</v>
      </c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</row>
    <row r="37" spans="1:197" s="27" customFormat="1" ht="13.5" customHeight="1" x14ac:dyDescent="0.2">
      <c r="A37" s="17"/>
      <c r="B37" s="29"/>
      <c r="C37" s="17"/>
      <c r="D37" s="30" t="str">
        <f>IF((D36&gt;0),"เกินดุล","ขาดดุล")</f>
        <v>เกินดุล</v>
      </c>
      <c r="E37" s="17"/>
      <c r="F37" s="30" t="str">
        <f>IF((F36&gt;0),"ผลเกินดุล","ผลขาดดุล")</f>
        <v>ผลเกินดุล</v>
      </c>
      <c r="G37" s="17"/>
      <c r="H37" s="17"/>
      <c r="I37" s="17"/>
      <c r="J37" s="17"/>
      <c r="K37" s="30" t="str">
        <f>IF((K36&gt;0),"เกินดุล","ขาดดุล")</f>
        <v>เกินดุล</v>
      </c>
      <c r="L37" s="17"/>
      <c r="M37" s="46" t="str">
        <f>IF((M36&gt;0),"ผลเกินดุล","ผลขาดดุล")</f>
        <v>ผลขาดดุล</v>
      </c>
      <c r="N37" s="17"/>
      <c r="O37" s="17"/>
      <c r="P37" s="17"/>
      <c r="Q37" s="17"/>
      <c r="R37" s="30" t="str">
        <f>IF((R36&gt;0),"เกินดุล","ขาดดุล")</f>
        <v>เกินดุล</v>
      </c>
      <c r="S37" s="17"/>
      <c r="T37" s="30" t="str">
        <f>IF((T36&gt;0),"ผลเกินดุล","ผลขาดดุล")</f>
        <v>ผลเกินดุล</v>
      </c>
      <c r="U37" s="17"/>
      <c r="V37" s="17"/>
      <c r="W37" s="17"/>
      <c r="X37" s="17"/>
      <c r="Y37" s="30" t="str">
        <f>IF((Y36&gt;0),"เกินดุล","ขาดดุล")</f>
        <v>เกินดุล</v>
      </c>
      <c r="Z37" s="17"/>
      <c r="AA37" s="30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30" t="str">
        <f>IF((AF36&gt;0),"เกินดุล","ขาดดุล")</f>
        <v>เกินดุล</v>
      </c>
      <c r="AG37" s="17"/>
      <c r="AH37" s="30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30" t="str">
        <f>IF((AM36&gt;0),"เกินดุล","ขาดดุล")</f>
        <v>เกินดุล</v>
      </c>
      <c r="AN37" s="17"/>
      <c r="AO37" s="30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30" t="str">
        <f>IF((AT36&gt;0),"เกินดุล","ขาดดุล")</f>
        <v>เกินดุล</v>
      </c>
      <c r="AU37" s="17"/>
      <c r="AV37" s="30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30" t="str">
        <f>IF((BA36&gt;0),"เกินดุล","ขาดดุล")</f>
        <v>เกินดุล</v>
      </c>
      <c r="BB37" s="17"/>
      <c r="BC37" s="30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30" t="str">
        <f>IF((BH36&gt;0),"เกินดุล","ขาดดุล")</f>
        <v>เกินดุล</v>
      </c>
      <c r="BI37" s="17"/>
      <c r="BJ37" s="30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30" t="str">
        <f>IF((BO36&gt;0),"เกินดุล","ขาดดุล")</f>
        <v>เกินดุล</v>
      </c>
      <c r="BP37" s="17"/>
      <c r="BQ37" s="30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30" t="str">
        <f>IF((BV36&gt;0),"เกินดุล","ขาดดุล")</f>
        <v>เกินดุล</v>
      </c>
      <c r="BW37" s="17"/>
      <c r="BX37" s="30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30" t="str">
        <f>IF((CC36&gt;0),"เกินดุล","ขาดดุล")</f>
        <v>เกินดุล</v>
      </c>
      <c r="CD37" s="17"/>
      <c r="CE37" s="46" t="str">
        <f>IF((CE36&gt;0),"ผลเกินดุล","ผลขาดดุล")</f>
        <v>ผลขาดดุล</v>
      </c>
      <c r="CF37" s="17"/>
      <c r="CG37" s="17"/>
      <c r="CH37" s="17"/>
      <c r="CI37" s="17"/>
      <c r="CJ37" s="30" t="str">
        <f>IF((CJ36&gt;0),"เกินดุล","ขาดดุล")</f>
        <v>เกินดุล</v>
      </c>
      <c r="CK37" s="17"/>
      <c r="CL37" s="30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30" t="str">
        <f>IF((CQ36&gt;0),"เกินดุล","ขาดดุล")</f>
        <v>เกินดุล</v>
      </c>
      <c r="CR37" s="17"/>
      <c r="CS37" s="30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30" t="str">
        <f>IF((CX36&gt;0),"เกินดุล","ขาดดุล")</f>
        <v>เกินดุล</v>
      </c>
      <c r="CY37" s="17"/>
      <c r="CZ37" s="30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30" t="str">
        <f>IF((DE36&gt;0),"เกินดุล","ขาดดุล")</f>
        <v>เกินดุล</v>
      </c>
      <c r="DF37" s="17"/>
      <c r="DG37" s="30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30" t="str">
        <f>IF((DL36&gt;0),"เกินดุล","ขาดดุล")</f>
        <v>ขาดดุล</v>
      </c>
      <c r="DM37" s="17"/>
      <c r="DN37" s="30" t="str">
        <f>IF((DN36&gt;0),"ผลเกินดุล","ผลขาดดุล")</f>
        <v>ผลเกินดุล</v>
      </c>
      <c r="DO37" s="17"/>
      <c r="DP37" s="17"/>
      <c r="DQ37" s="17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</row>
    <row r="38" spans="1:197" s="26" customFormat="1" ht="15" x14ac:dyDescent="0.25">
      <c r="A38" s="15" t="s">
        <v>2855</v>
      </c>
      <c r="B38" s="31" t="s">
        <v>2919</v>
      </c>
      <c r="C38" s="107">
        <v>516798798.14999998</v>
      </c>
      <c r="D38" s="107">
        <v>0</v>
      </c>
      <c r="E38" s="107">
        <v>0</v>
      </c>
      <c r="F38" s="107">
        <v>575398764.47000027</v>
      </c>
      <c r="G38" s="107">
        <v>575398764.47000003</v>
      </c>
      <c r="H38" s="108"/>
      <c r="I38" s="104" t="s">
        <v>2846</v>
      </c>
      <c r="J38" s="107">
        <v>-5302965.62</v>
      </c>
      <c r="K38" s="107">
        <v>0</v>
      </c>
      <c r="L38" s="107">
        <v>0</v>
      </c>
      <c r="M38" s="107">
        <v>-53188666.739999995</v>
      </c>
      <c r="N38" s="107">
        <v>-53188666.740000002</v>
      </c>
      <c r="O38" s="108"/>
      <c r="P38" s="104" t="s">
        <v>2847</v>
      </c>
      <c r="Q38" s="107">
        <v>1497952.73</v>
      </c>
      <c r="R38" s="107">
        <v>0</v>
      </c>
      <c r="S38" s="107">
        <v>0</v>
      </c>
      <c r="T38" s="107">
        <v>3152507.1600000011</v>
      </c>
      <c r="U38" s="107">
        <v>3152507.16</v>
      </c>
      <c r="V38" s="108"/>
      <c r="W38" s="104" t="s">
        <v>2846</v>
      </c>
      <c r="X38" s="107">
        <v>6774512.0899999999</v>
      </c>
      <c r="Y38" s="107">
        <v>0</v>
      </c>
      <c r="Z38" s="107">
        <v>0</v>
      </c>
      <c r="AA38" s="107">
        <v>1831494.3599999971</v>
      </c>
      <c r="AB38" s="107">
        <v>1831494.36</v>
      </c>
      <c r="AC38" s="108"/>
      <c r="AD38" s="104" t="s">
        <v>2846</v>
      </c>
      <c r="AE38" s="107">
        <v>10903288.130000001</v>
      </c>
      <c r="AF38" s="107">
        <v>0</v>
      </c>
      <c r="AG38" s="107">
        <v>0</v>
      </c>
      <c r="AH38" s="107">
        <v>15336948.689999983</v>
      </c>
      <c r="AI38" s="107">
        <v>15336948.689999999</v>
      </c>
      <c r="AJ38" s="108"/>
      <c r="AK38" s="104" t="s">
        <v>2846</v>
      </c>
      <c r="AL38" s="107">
        <v>1428068.48</v>
      </c>
      <c r="AM38" s="107">
        <v>0</v>
      </c>
      <c r="AN38" s="107">
        <v>0</v>
      </c>
      <c r="AO38" s="107">
        <v>3822400.5600000038</v>
      </c>
      <c r="AP38" s="107">
        <v>3822400.56</v>
      </c>
      <c r="AQ38" s="108"/>
      <c r="AR38" s="104" t="s">
        <v>2846</v>
      </c>
      <c r="AS38" s="107">
        <v>26063700.440000001</v>
      </c>
      <c r="AT38" s="107">
        <v>0</v>
      </c>
      <c r="AU38" s="107">
        <v>0</v>
      </c>
      <c r="AV38" s="107">
        <v>18827654.400000006</v>
      </c>
      <c r="AW38" s="107">
        <v>18827654.399999999</v>
      </c>
      <c r="AX38" s="108"/>
      <c r="AY38" s="104" t="s">
        <v>2846</v>
      </c>
      <c r="AZ38" s="107">
        <v>-3730890.04</v>
      </c>
      <c r="BA38" s="107">
        <v>0</v>
      </c>
      <c r="BB38" s="107">
        <v>0</v>
      </c>
      <c r="BC38" s="107">
        <v>4155955.3699999861</v>
      </c>
      <c r="BD38" s="107">
        <v>4155955.3699999899</v>
      </c>
      <c r="BE38" s="108"/>
      <c r="BF38" s="104" t="s">
        <v>2846</v>
      </c>
      <c r="BG38" s="107">
        <v>2286774.06</v>
      </c>
      <c r="BH38" s="107">
        <v>0</v>
      </c>
      <c r="BI38" s="107">
        <v>0</v>
      </c>
      <c r="BJ38" s="107">
        <v>7897885.2100000009</v>
      </c>
      <c r="BK38" s="107">
        <v>7897885.21</v>
      </c>
      <c r="BL38" s="108"/>
      <c r="BM38" s="104" t="s">
        <v>2846</v>
      </c>
      <c r="BN38" s="107">
        <v>5782091.5199999996</v>
      </c>
      <c r="BO38" s="107">
        <v>0</v>
      </c>
      <c r="BP38" s="107">
        <v>0</v>
      </c>
      <c r="BQ38" s="107">
        <v>12873359.409999993</v>
      </c>
      <c r="BR38" s="107">
        <v>12873359.41</v>
      </c>
      <c r="BS38" s="108"/>
      <c r="BT38" s="104" t="s">
        <v>2846</v>
      </c>
      <c r="BU38" s="107">
        <v>5183344.1399999997</v>
      </c>
      <c r="BV38" s="107">
        <v>0</v>
      </c>
      <c r="BW38" s="107">
        <v>0</v>
      </c>
      <c r="BX38" s="107">
        <v>15108151.940000001</v>
      </c>
      <c r="BY38" s="107">
        <v>15108151.939999999</v>
      </c>
      <c r="BZ38" s="108"/>
      <c r="CA38" s="104" t="s">
        <v>2846</v>
      </c>
      <c r="CB38" s="107">
        <v>35738141.670000002</v>
      </c>
      <c r="CC38" s="107">
        <v>0</v>
      </c>
      <c r="CD38" s="107">
        <v>0</v>
      </c>
      <c r="CE38" s="107">
        <v>38772600.51000002</v>
      </c>
      <c r="CF38" s="107">
        <v>38772600.509999998</v>
      </c>
      <c r="CG38" s="108"/>
      <c r="CH38" s="104" t="s">
        <v>2846</v>
      </c>
      <c r="CI38" s="107">
        <v>-1119962.98</v>
      </c>
      <c r="CJ38" s="107">
        <v>0</v>
      </c>
      <c r="CK38" s="107">
        <v>0</v>
      </c>
      <c r="CL38" s="107">
        <v>5935474.5199999996</v>
      </c>
      <c r="CM38" s="107">
        <v>5935474.5199999996</v>
      </c>
      <c r="CN38" s="108"/>
      <c r="CO38" s="104" t="s">
        <v>2846</v>
      </c>
      <c r="CP38" s="107">
        <v>3611894.78</v>
      </c>
      <c r="CQ38" s="107">
        <v>0</v>
      </c>
      <c r="CR38" s="107">
        <v>0</v>
      </c>
      <c r="CS38" s="107">
        <v>2384343.9099999997</v>
      </c>
      <c r="CT38" s="107">
        <v>2384343.91</v>
      </c>
      <c r="CU38" s="108"/>
      <c r="CV38" s="104" t="s">
        <v>2846</v>
      </c>
      <c r="CW38" s="107">
        <v>-2338496.33</v>
      </c>
      <c r="CX38" s="107">
        <v>0</v>
      </c>
      <c r="CY38" s="107">
        <v>0</v>
      </c>
      <c r="CZ38" s="107">
        <v>-206417.4900000018</v>
      </c>
      <c r="DA38" s="107">
        <v>-206417.490000002</v>
      </c>
      <c r="DB38" s="108"/>
      <c r="DC38" s="104" t="s">
        <v>2847</v>
      </c>
      <c r="DD38" s="107">
        <v>720295.62</v>
      </c>
      <c r="DE38" s="107">
        <v>0</v>
      </c>
      <c r="DF38" s="107">
        <v>0</v>
      </c>
      <c r="DG38" s="107">
        <v>3299562.2200000081</v>
      </c>
      <c r="DH38" s="107">
        <v>3299562.22000001</v>
      </c>
      <c r="DI38" s="108"/>
      <c r="DJ38" s="104" t="s">
        <v>2846</v>
      </c>
      <c r="DK38" s="15">
        <f>C38+J38+Q38+X38+AE38+AL38+AS38+AZ38+BG38+BN38+BU38+CB38+CI38+CP38+CW38+DD38</f>
        <v>604296546.83999979</v>
      </c>
      <c r="DL38" s="15">
        <f t="shared" ref="DL38:DP40" si="225">D38+K38+R38+Y38+AF38+AM38+AT38+BA38+BH38+BO38+BV38+CC38+CJ38+CQ38+CX38+DE38</f>
        <v>0</v>
      </c>
      <c r="DM38" s="15">
        <f t="shared" si="225"/>
        <v>0</v>
      </c>
      <c r="DN38" s="15">
        <f t="shared" si="225"/>
        <v>655402018.50000036</v>
      </c>
      <c r="DO38" s="15">
        <f t="shared" si="225"/>
        <v>655402018.5</v>
      </c>
      <c r="DP38" s="15">
        <f t="shared" si="225"/>
        <v>0</v>
      </c>
      <c r="DQ38" s="15" t="str">
        <f>IF((DO38&gt;0),"OK","Not OK")</f>
        <v>OK</v>
      </c>
    </row>
    <row r="39" spans="1:197" s="26" customFormat="1" ht="15" x14ac:dyDescent="0.25">
      <c r="A39" s="15" t="s">
        <v>2856</v>
      </c>
      <c r="B39" s="31" t="s">
        <v>2920</v>
      </c>
      <c r="C39" s="107">
        <v>431395161.13</v>
      </c>
      <c r="D39" s="107">
        <v>0</v>
      </c>
      <c r="E39" s="107">
        <v>0</v>
      </c>
      <c r="F39" s="107">
        <v>409173361.38</v>
      </c>
      <c r="G39" s="107">
        <v>409173361.38</v>
      </c>
      <c r="H39" s="108"/>
      <c r="I39" s="104" t="s">
        <v>2846</v>
      </c>
      <c r="J39" s="107">
        <v>68608043.209999993</v>
      </c>
      <c r="K39" s="107">
        <v>0</v>
      </c>
      <c r="L39" s="107">
        <v>0</v>
      </c>
      <c r="M39" s="107">
        <v>56885704.980000012</v>
      </c>
      <c r="N39" s="107">
        <v>56885704.979999997</v>
      </c>
      <c r="O39" s="108"/>
      <c r="P39" s="104" t="s">
        <v>2846</v>
      </c>
      <c r="Q39" s="107">
        <v>12900123.83</v>
      </c>
      <c r="R39" s="107">
        <v>0</v>
      </c>
      <c r="S39" s="107">
        <v>0</v>
      </c>
      <c r="T39" s="107">
        <v>15798515.290000001</v>
      </c>
      <c r="U39" s="107">
        <v>15798515.289999999</v>
      </c>
      <c r="V39" s="108"/>
      <c r="W39" s="104" t="s">
        <v>2846</v>
      </c>
      <c r="X39" s="107">
        <v>7480317.7699999996</v>
      </c>
      <c r="Y39" s="107">
        <v>0</v>
      </c>
      <c r="Z39" s="107">
        <v>0</v>
      </c>
      <c r="AA39" s="107">
        <v>12963693.470000001</v>
      </c>
      <c r="AB39" s="107">
        <v>12963693.470000001</v>
      </c>
      <c r="AC39" s="108"/>
      <c r="AD39" s="104" t="s">
        <v>2846</v>
      </c>
      <c r="AE39" s="107">
        <v>17654505.940000001</v>
      </c>
      <c r="AF39" s="107">
        <v>0</v>
      </c>
      <c r="AG39" s="107">
        <v>0</v>
      </c>
      <c r="AH39" s="107">
        <v>21494013.309999999</v>
      </c>
      <c r="AI39" s="107">
        <v>21494013.309999999</v>
      </c>
      <c r="AJ39" s="108"/>
      <c r="AK39" s="104" t="s">
        <v>2846</v>
      </c>
      <c r="AL39" s="107">
        <v>8705796.0999999996</v>
      </c>
      <c r="AM39" s="107">
        <v>0</v>
      </c>
      <c r="AN39" s="107">
        <v>0</v>
      </c>
      <c r="AO39" s="107">
        <v>16586988.359999999</v>
      </c>
      <c r="AP39" s="107">
        <v>16586988.359999999</v>
      </c>
      <c r="AQ39" s="108"/>
      <c r="AR39" s="104" t="s">
        <v>2846</v>
      </c>
      <c r="AS39" s="107">
        <v>26887730</v>
      </c>
      <c r="AT39" s="107">
        <v>0</v>
      </c>
      <c r="AU39" s="107">
        <v>0</v>
      </c>
      <c r="AV39" s="107">
        <v>31817499.119999997</v>
      </c>
      <c r="AW39" s="107">
        <v>31817499.120000001</v>
      </c>
      <c r="AX39" s="108"/>
      <c r="AY39" s="104" t="s">
        <v>2846</v>
      </c>
      <c r="AZ39" s="107">
        <v>13682515.65</v>
      </c>
      <c r="BA39" s="107">
        <v>0</v>
      </c>
      <c r="BB39" s="107">
        <v>0</v>
      </c>
      <c r="BC39" s="107">
        <v>20165218.659999996</v>
      </c>
      <c r="BD39" s="107">
        <v>20165218.66</v>
      </c>
      <c r="BE39" s="108"/>
      <c r="BF39" s="104" t="s">
        <v>2846</v>
      </c>
      <c r="BG39" s="107">
        <v>12775031.689999999</v>
      </c>
      <c r="BH39" s="107">
        <v>0</v>
      </c>
      <c r="BI39" s="107">
        <v>0</v>
      </c>
      <c r="BJ39" s="107">
        <v>29779981.299999997</v>
      </c>
      <c r="BK39" s="107">
        <v>29779981.300000001</v>
      </c>
      <c r="BL39" s="108"/>
      <c r="BM39" s="104" t="s">
        <v>2846</v>
      </c>
      <c r="BN39" s="107">
        <v>14763072.32</v>
      </c>
      <c r="BO39" s="107">
        <v>0</v>
      </c>
      <c r="BP39" s="107">
        <v>0</v>
      </c>
      <c r="BQ39" s="107">
        <v>25728986.989999998</v>
      </c>
      <c r="BR39" s="107">
        <v>25728986.989999998</v>
      </c>
      <c r="BS39" s="108"/>
      <c r="BT39" s="104" t="s">
        <v>2846</v>
      </c>
      <c r="BU39" s="107">
        <v>9320091.6300000008</v>
      </c>
      <c r="BV39" s="107">
        <v>0</v>
      </c>
      <c r="BW39" s="107">
        <v>0</v>
      </c>
      <c r="BX39" s="107">
        <v>20304150.419999998</v>
      </c>
      <c r="BY39" s="107">
        <v>20304150.420000002</v>
      </c>
      <c r="BZ39" s="108"/>
      <c r="CA39" s="104" t="s">
        <v>2846</v>
      </c>
      <c r="CB39" s="107">
        <v>44479671.619999997</v>
      </c>
      <c r="CC39" s="107">
        <v>0</v>
      </c>
      <c r="CD39" s="107">
        <v>0</v>
      </c>
      <c r="CE39" s="107">
        <v>54634621.600000009</v>
      </c>
      <c r="CF39" s="107">
        <v>54634621.600000001</v>
      </c>
      <c r="CG39" s="108"/>
      <c r="CH39" s="104" t="s">
        <v>2846</v>
      </c>
      <c r="CI39" s="107">
        <v>4466965.46</v>
      </c>
      <c r="CJ39" s="107">
        <v>0</v>
      </c>
      <c r="CK39" s="107">
        <v>0</v>
      </c>
      <c r="CL39" s="107">
        <v>10096254.07</v>
      </c>
      <c r="CM39" s="107">
        <v>10096254.07</v>
      </c>
      <c r="CN39" s="108"/>
      <c r="CO39" s="104" t="s">
        <v>2846</v>
      </c>
      <c r="CP39" s="107">
        <v>13291240.210000001</v>
      </c>
      <c r="CQ39" s="107">
        <v>0</v>
      </c>
      <c r="CR39" s="107">
        <v>0</v>
      </c>
      <c r="CS39" s="107">
        <v>11469735.5</v>
      </c>
      <c r="CT39" s="107">
        <v>11469735.5</v>
      </c>
      <c r="CU39" s="108"/>
      <c r="CV39" s="104" t="s">
        <v>2846</v>
      </c>
      <c r="CW39" s="107">
        <v>3465045.5</v>
      </c>
      <c r="CX39" s="107">
        <v>0</v>
      </c>
      <c r="CY39" s="107">
        <v>0</v>
      </c>
      <c r="CZ39" s="107">
        <v>4949529.629999999</v>
      </c>
      <c r="DA39" s="107">
        <v>4949529.63</v>
      </c>
      <c r="DB39" s="108"/>
      <c r="DC39" s="104" t="s">
        <v>2846</v>
      </c>
      <c r="DD39" s="107">
        <v>8594429.0800000001</v>
      </c>
      <c r="DE39" s="107">
        <v>0</v>
      </c>
      <c r="DF39" s="107">
        <v>0</v>
      </c>
      <c r="DG39" s="107">
        <v>8721807.0899999999</v>
      </c>
      <c r="DH39" s="107">
        <v>8721807.0899999999</v>
      </c>
      <c r="DI39" s="108"/>
      <c r="DJ39" s="104" t="s">
        <v>2846</v>
      </c>
      <c r="DK39" s="15">
        <f>C39+J39+Q39+X39+AE39+AL39+AS39+AZ39+BG39+BN39+BU39+CB39+CI39+CP39+CW39+DD39</f>
        <v>698469741.14000022</v>
      </c>
      <c r="DL39" s="15">
        <f t="shared" si="225"/>
        <v>0</v>
      </c>
      <c r="DM39" s="15">
        <f t="shared" si="225"/>
        <v>0</v>
      </c>
      <c r="DN39" s="15">
        <f t="shared" si="225"/>
        <v>750570061.17000008</v>
      </c>
      <c r="DO39" s="15">
        <f t="shared" si="225"/>
        <v>750570061.17000008</v>
      </c>
      <c r="DP39" s="15">
        <f t="shared" si="225"/>
        <v>0</v>
      </c>
      <c r="DQ39" s="15" t="str">
        <f t="shared" ref="DQ39:DQ40" si="226">IF((DO39&gt;0),"OK","Not OK")</f>
        <v>OK</v>
      </c>
    </row>
    <row r="40" spans="1:197" s="26" customFormat="1" ht="15" x14ac:dyDescent="0.25">
      <c r="A40" s="15" t="s">
        <v>2857</v>
      </c>
      <c r="B40" s="31" t="s">
        <v>2921</v>
      </c>
      <c r="C40" s="107">
        <v>-219465427.25999999</v>
      </c>
      <c r="D40" s="107">
        <v>0</v>
      </c>
      <c r="E40" s="107">
        <v>0</v>
      </c>
      <c r="F40" s="107">
        <v>-225832771.79999998</v>
      </c>
      <c r="G40" s="107">
        <v>-225832771.80000001</v>
      </c>
      <c r="H40" s="108"/>
      <c r="I40" s="104" t="s">
        <v>2846</v>
      </c>
      <c r="J40" s="107">
        <v>-142265116.22999999</v>
      </c>
      <c r="K40" s="107">
        <v>0</v>
      </c>
      <c r="L40" s="107">
        <v>0</v>
      </c>
      <c r="M40" s="107">
        <v>-168515657.43000001</v>
      </c>
      <c r="N40" s="107">
        <v>-168515657.43000001</v>
      </c>
      <c r="O40" s="108"/>
      <c r="P40" s="104" t="s">
        <v>2846</v>
      </c>
      <c r="Q40" s="107">
        <v>-19773043.140000001</v>
      </c>
      <c r="R40" s="107">
        <v>0</v>
      </c>
      <c r="S40" s="107">
        <v>0</v>
      </c>
      <c r="T40" s="107">
        <v>-28193639.059999999</v>
      </c>
      <c r="U40" s="107">
        <v>-28193639.059999999</v>
      </c>
      <c r="V40" s="108"/>
      <c r="W40" s="104" t="s">
        <v>2846</v>
      </c>
      <c r="X40" s="107">
        <v>-14559937.060000001</v>
      </c>
      <c r="Y40" s="107">
        <v>0</v>
      </c>
      <c r="Z40" s="107">
        <v>0</v>
      </c>
      <c r="AA40" s="107">
        <v>-20644440.5</v>
      </c>
      <c r="AB40" s="107">
        <v>-20644440.5</v>
      </c>
      <c r="AC40" s="108"/>
      <c r="AD40" s="104" t="s">
        <v>2846</v>
      </c>
      <c r="AE40" s="107">
        <v>-19030159.199999999</v>
      </c>
      <c r="AF40" s="107">
        <v>0</v>
      </c>
      <c r="AG40" s="107">
        <v>0</v>
      </c>
      <c r="AH40" s="107">
        <v>-16652775.950000003</v>
      </c>
      <c r="AI40" s="107">
        <v>-16652775.949999999</v>
      </c>
      <c r="AJ40" s="108"/>
      <c r="AK40" s="104" t="s">
        <v>2846</v>
      </c>
      <c r="AL40" s="107">
        <v>-13514314.869999999</v>
      </c>
      <c r="AM40" s="107">
        <v>0</v>
      </c>
      <c r="AN40" s="107">
        <v>0</v>
      </c>
      <c r="AO40" s="107">
        <v>-18190182.579999998</v>
      </c>
      <c r="AP40" s="107">
        <v>-18190182.579999998</v>
      </c>
      <c r="AQ40" s="108"/>
      <c r="AR40" s="104" t="s">
        <v>2846</v>
      </c>
      <c r="AS40" s="107">
        <v>-43284796.189999998</v>
      </c>
      <c r="AT40" s="107">
        <v>0</v>
      </c>
      <c r="AU40" s="107">
        <v>0</v>
      </c>
      <c r="AV40" s="107">
        <v>-41263870.800000004</v>
      </c>
      <c r="AW40" s="107">
        <v>-41263870.799999997</v>
      </c>
      <c r="AX40" s="108"/>
      <c r="AY40" s="104" t="s">
        <v>2846</v>
      </c>
      <c r="AZ40" s="107">
        <v>-26932859.879999999</v>
      </c>
      <c r="BA40" s="107">
        <v>0</v>
      </c>
      <c r="BB40" s="107">
        <v>0</v>
      </c>
      <c r="BC40" s="107">
        <v>-27019558.610000003</v>
      </c>
      <c r="BD40" s="107">
        <v>-27019558.609999999</v>
      </c>
      <c r="BE40" s="108"/>
      <c r="BF40" s="104" t="s">
        <v>2846</v>
      </c>
      <c r="BG40" s="107">
        <v>-17728902.140000001</v>
      </c>
      <c r="BH40" s="107">
        <v>0</v>
      </c>
      <c r="BI40" s="107">
        <v>0</v>
      </c>
      <c r="BJ40" s="107">
        <v>-29808792.18</v>
      </c>
      <c r="BK40" s="107">
        <v>-29808792.18</v>
      </c>
      <c r="BL40" s="108"/>
      <c r="BM40" s="104" t="s">
        <v>2846</v>
      </c>
      <c r="BN40" s="107">
        <v>-19081623.359999999</v>
      </c>
      <c r="BO40" s="107">
        <v>0</v>
      </c>
      <c r="BP40" s="107">
        <v>0</v>
      </c>
      <c r="BQ40" s="107">
        <v>-24677624.099999994</v>
      </c>
      <c r="BR40" s="107">
        <v>-24677624.100000001</v>
      </c>
      <c r="BS40" s="108"/>
      <c r="BT40" s="104" t="s">
        <v>2846</v>
      </c>
      <c r="BU40" s="107">
        <v>-14322088.699999999</v>
      </c>
      <c r="BV40" s="107">
        <v>0</v>
      </c>
      <c r="BW40" s="107">
        <v>0</v>
      </c>
      <c r="BX40" s="107">
        <v>-15453704.559999999</v>
      </c>
      <c r="BY40" s="107">
        <v>-15453704.560000001</v>
      </c>
      <c r="BZ40" s="108"/>
      <c r="CA40" s="104" t="s">
        <v>2846</v>
      </c>
      <c r="CB40" s="107">
        <v>-30297476.879999999</v>
      </c>
      <c r="CC40" s="107">
        <v>0</v>
      </c>
      <c r="CD40" s="107">
        <v>0</v>
      </c>
      <c r="CE40" s="107">
        <v>-33516609.74000001</v>
      </c>
      <c r="CF40" s="107">
        <v>-33516609.739999998</v>
      </c>
      <c r="CG40" s="108"/>
      <c r="CH40" s="104" t="s">
        <v>2846</v>
      </c>
      <c r="CI40" s="107">
        <v>-9199949.1999999993</v>
      </c>
      <c r="CJ40" s="107">
        <v>0</v>
      </c>
      <c r="CK40" s="107">
        <v>0</v>
      </c>
      <c r="CL40" s="107">
        <v>-8606774.7199999988</v>
      </c>
      <c r="CM40" s="107">
        <v>-8606774.7200000007</v>
      </c>
      <c r="CN40" s="108"/>
      <c r="CO40" s="104" t="s">
        <v>2846</v>
      </c>
      <c r="CP40" s="107">
        <v>-20195217.969999999</v>
      </c>
      <c r="CQ40" s="107">
        <v>0</v>
      </c>
      <c r="CR40" s="107">
        <v>0</v>
      </c>
      <c r="CS40" s="107">
        <v>-19612751.310000002</v>
      </c>
      <c r="CT40" s="107">
        <v>-19612751.309999999</v>
      </c>
      <c r="CU40" s="108"/>
      <c r="CV40" s="104" t="s">
        <v>2846</v>
      </c>
      <c r="CW40" s="107">
        <v>-11493611.869999999</v>
      </c>
      <c r="CX40" s="107">
        <v>0</v>
      </c>
      <c r="CY40" s="107">
        <v>0</v>
      </c>
      <c r="CZ40" s="107">
        <v>-14160721.209999997</v>
      </c>
      <c r="DA40" s="107">
        <v>-14160721.210000001</v>
      </c>
      <c r="DB40" s="108"/>
      <c r="DC40" s="104" t="s">
        <v>2846</v>
      </c>
      <c r="DD40" s="107">
        <v>-11584580.539999999</v>
      </c>
      <c r="DE40" s="107">
        <v>0</v>
      </c>
      <c r="DF40" s="107">
        <v>0</v>
      </c>
      <c r="DG40" s="107">
        <v>-9993829.0599999987</v>
      </c>
      <c r="DH40" s="107">
        <v>-9993829.0600000005</v>
      </c>
      <c r="DI40" s="108"/>
      <c r="DJ40" s="104" t="s">
        <v>2846</v>
      </c>
      <c r="DK40" s="15">
        <f>C40+J40+Q40+X40+AE40+AL40+AS40+AZ40+BG40+BN40+BU40+CB40+CI40+CP40+CW40+DD40</f>
        <v>-632729104.49000001</v>
      </c>
      <c r="DL40" s="15">
        <f t="shared" si="225"/>
        <v>0</v>
      </c>
      <c r="DM40" s="15">
        <f t="shared" si="225"/>
        <v>0</v>
      </c>
      <c r="DN40" s="15">
        <f t="shared" si="225"/>
        <v>-702143703.6099999</v>
      </c>
      <c r="DO40" s="15">
        <f t="shared" si="225"/>
        <v>-702143703.6099999</v>
      </c>
      <c r="DP40" s="15">
        <f t="shared" si="225"/>
        <v>0</v>
      </c>
      <c r="DQ40" s="15" t="str">
        <f t="shared" si="226"/>
        <v>Not OK</v>
      </c>
    </row>
    <row r="41" spans="1:197" x14ac:dyDescent="0.2">
      <c r="A41" s="37"/>
      <c r="B41" s="37" t="s">
        <v>2874</v>
      </c>
      <c r="C41" s="38">
        <f t="shared" ref="C41:AH41" si="227">+C39+C40</f>
        <v>211929733.87</v>
      </c>
      <c r="D41" s="38">
        <f t="shared" si="227"/>
        <v>0</v>
      </c>
      <c r="E41" s="38">
        <f t="shared" si="227"/>
        <v>0</v>
      </c>
      <c r="F41" s="38">
        <f t="shared" si="227"/>
        <v>183340589.58000001</v>
      </c>
      <c r="G41" s="38">
        <f t="shared" si="227"/>
        <v>183340589.57999998</v>
      </c>
      <c r="H41" s="38">
        <f t="shared" si="227"/>
        <v>0</v>
      </c>
      <c r="I41" s="38"/>
      <c r="J41" s="38">
        <f>+J39+J40</f>
        <v>-73657073.019999996</v>
      </c>
      <c r="K41" s="38">
        <f t="shared" si="227"/>
        <v>0</v>
      </c>
      <c r="L41" s="38">
        <f t="shared" si="227"/>
        <v>0</v>
      </c>
      <c r="M41" s="38">
        <f t="shared" si="227"/>
        <v>-111629952.44999999</v>
      </c>
      <c r="N41" s="38">
        <f t="shared" si="227"/>
        <v>-111629952.45000002</v>
      </c>
      <c r="O41" s="38">
        <f t="shared" si="227"/>
        <v>0</v>
      </c>
      <c r="P41" s="38"/>
      <c r="Q41" s="38">
        <f t="shared" si="227"/>
        <v>-6872919.3100000005</v>
      </c>
      <c r="R41" s="38">
        <f t="shared" si="227"/>
        <v>0</v>
      </c>
      <c r="S41" s="38">
        <f t="shared" si="227"/>
        <v>0</v>
      </c>
      <c r="T41" s="38">
        <f>+T39+T40</f>
        <v>-12395123.769999998</v>
      </c>
      <c r="U41" s="38">
        <f t="shared" si="227"/>
        <v>-12395123.77</v>
      </c>
      <c r="V41" s="38">
        <f t="shared" si="227"/>
        <v>0</v>
      </c>
      <c r="W41" s="38"/>
      <c r="X41" s="38">
        <f t="shared" si="227"/>
        <v>-7079619.290000001</v>
      </c>
      <c r="Y41" s="38">
        <f t="shared" si="227"/>
        <v>0</v>
      </c>
      <c r="Z41" s="38">
        <f t="shared" si="227"/>
        <v>0</v>
      </c>
      <c r="AA41" s="38">
        <f>+AA39+AA40</f>
        <v>-7680747.0299999993</v>
      </c>
      <c r="AB41" s="38">
        <f t="shared" si="227"/>
        <v>-7680747.0299999993</v>
      </c>
      <c r="AC41" s="38">
        <f t="shared" si="227"/>
        <v>0</v>
      </c>
      <c r="AD41" s="38"/>
      <c r="AE41" s="38">
        <f t="shared" si="227"/>
        <v>-1375653.2599999979</v>
      </c>
      <c r="AF41" s="38">
        <f t="shared" si="227"/>
        <v>0</v>
      </c>
      <c r="AG41" s="38">
        <f t="shared" si="227"/>
        <v>0</v>
      </c>
      <c r="AH41" s="38">
        <f t="shared" si="227"/>
        <v>4841237.3599999957</v>
      </c>
      <c r="AI41" s="38">
        <f t="shared" ref="AI41:BL41" si="228">+AI39+AI40</f>
        <v>4841237.3599999994</v>
      </c>
      <c r="AJ41" s="38">
        <f t="shared" si="228"/>
        <v>0</v>
      </c>
      <c r="AK41" s="38"/>
      <c r="AL41" s="38">
        <f t="shared" si="228"/>
        <v>-4808518.7699999996</v>
      </c>
      <c r="AM41" s="38">
        <f t="shared" si="228"/>
        <v>0</v>
      </c>
      <c r="AN41" s="38">
        <f t="shared" si="228"/>
        <v>0</v>
      </c>
      <c r="AO41" s="38">
        <f t="shared" si="228"/>
        <v>-1603194.2199999988</v>
      </c>
      <c r="AP41" s="38">
        <f t="shared" si="228"/>
        <v>-1603194.2199999988</v>
      </c>
      <c r="AQ41" s="38">
        <f t="shared" si="228"/>
        <v>0</v>
      </c>
      <c r="AR41" s="38"/>
      <c r="AS41" s="38">
        <f t="shared" si="228"/>
        <v>-16397066.189999998</v>
      </c>
      <c r="AT41" s="38">
        <f t="shared" si="228"/>
        <v>0</v>
      </c>
      <c r="AU41" s="38">
        <f t="shared" si="228"/>
        <v>0</v>
      </c>
      <c r="AV41" s="38">
        <f>+AV39+AV40</f>
        <v>-9446371.6800000072</v>
      </c>
      <c r="AW41" s="38">
        <f t="shared" si="228"/>
        <v>-9446371.679999996</v>
      </c>
      <c r="AX41" s="38">
        <f t="shared" si="228"/>
        <v>0</v>
      </c>
      <c r="AY41" s="38"/>
      <c r="AZ41" s="38">
        <f t="shared" si="228"/>
        <v>-13250344.229999999</v>
      </c>
      <c r="BA41" s="38">
        <f t="shared" si="228"/>
        <v>0</v>
      </c>
      <c r="BB41" s="38">
        <f t="shared" si="228"/>
        <v>0</v>
      </c>
      <c r="BC41" s="38">
        <f t="shared" si="228"/>
        <v>-6854339.9500000067</v>
      </c>
      <c r="BD41" s="38">
        <f t="shared" si="228"/>
        <v>-6854339.9499999993</v>
      </c>
      <c r="BE41" s="38">
        <f t="shared" si="228"/>
        <v>0</v>
      </c>
      <c r="BF41" s="38"/>
      <c r="BG41" s="38">
        <f t="shared" si="228"/>
        <v>-4953870.4500000011</v>
      </c>
      <c r="BH41" s="38">
        <f t="shared" si="228"/>
        <v>0</v>
      </c>
      <c r="BI41" s="38">
        <f t="shared" si="228"/>
        <v>0</v>
      </c>
      <c r="BJ41" s="38">
        <f t="shared" si="228"/>
        <v>-28810.880000002682</v>
      </c>
      <c r="BK41" s="38">
        <f t="shared" si="228"/>
        <v>-28810.879999998957</v>
      </c>
      <c r="BL41" s="38">
        <f t="shared" si="228"/>
        <v>0</v>
      </c>
      <c r="BM41" s="38"/>
      <c r="BN41" s="38">
        <f>+BN39+BN40</f>
        <v>-4318551.0399999991</v>
      </c>
      <c r="BO41" s="38">
        <f t="shared" ref="BO41:CT41" si="229">+BO39+BO40</f>
        <v>0</v>
      </c>
      <c r="BP41" s="38">
        <f t="shared" si="229"/>
        <v>0</v>
      </c>
      <c r="BQ41" s="38">
        <f>+BQ39+BQ40</f>
        <v>1051362.8900000043</v>
      </c>
      <c r="BR41" s="38">
        <f t="shared" si="229"/>
        <v>1051362.8899999969</v>
      </c>
      <c r="BS41" s="38">
        <f t="shared" si="229"/>
        <v>0</v>
      </c>
      <c r="BT41" s="38"/>
      <c r="BU41" s="38">
        <f t="shared" si="229"/>
        <v>-5001997.0699999984</v>
      </c>
      <c r="BV41" s="38">
        <f t="shared" si="229"/>
        <v>0</v>
      </c>
      <c r="BW41" s="38">
        <f t="shared" si="229"/>
        <v>0</v>
      </c>
      <c r="BX41" s="38">
        <f t="shared" si="229"/>
        <v>4850445.8599999994</v>
      </c>
      <c r="BY41" s="38">
        <f>+BY39+BY40</f>
        <v>4850445.8600000013</v>
      </c>
      <c r="BZ41" s="38">
        <f t="shared" si="229"/>
        <v>0</v>
      </c>
      <c r="CA41" s="38"/>
      <c r="CB41" s="38">
        <f t="shared" si="229"/>
        <v>14182194.739999998</v>
      </c>
      <c r="CC41" s="38">
        <f t="shared" si="229"/>
        <v>0</v>
      </c>
      <c r="CD41" s="38">
        <f t="shared" si="229"/>
        <v>0</v>
      </c>
      <c r="CE41" s="38">
        <f t="shared" si="229"/>
        <v>21118011.859999999</v>
      </c>
      <c r="CF41" s="38">
        <f t="shared" si="229"/>
        <v>21118011.860000003</v>
      </c>
      <c r="CG41" s="38">
        <f t="shared" si="229"/>
        <v>0</v>
      </c>
      <c r="CH41" s="38"/>
      <c r="CI41" s="38">
        <f t="shared" si="229"/>
        <v>-4732983.7399999993</v>
      </c>
      <c r="CJ41" s="38">
        <f t="shared" si="229"/>
        <v>0</v>
      </c>
      <c r="CK41" s="38">
        <f t="shared" si="229"/>
        <v>0</v>
      </c>
      <c r="CL41" s="38">
        <f t="shared" si="229"/>
        <v>1489479.3500000015</v>
      </c>
      <c r="CM41" s="38">
        <f t="shared" si="229"/>
        <v>1489479.3499999996</v>
      </c>
      <c r="CN41" s="38">
        <f t="shared" si="229"/>
        <v>0</v>
      </c>
      <c r="CO41" s="38"/>
      <c r="CP41" s="38">
        <f t="shared" si="229"/>
        <v>-6903977.7599999979</v>
      </c>
      <c r="CQ41" s="38">
        <f t="shared" si="229"/>
        <v>0</v>
      </c>
      <c r="CR41" s="38">
        <f t="shared" si="229"/>
        <v>0</v>
      </c>
      <c r="CS41" s="38">
        <f t="shared" si="229"/>
        <v>-8143015.8100000024</v>
      </c>
      <c r="CT41" s="38">
        <f t="shared" si="229"/>
        <v>-8143015.8099999987</v>
      </c>
      <c r="CU41" s="38">
        <f t="shared" ref="CU41:DQ41" si="230">+CU39+CU40</f>
        <v>0</v>
      </c>
      <c r="CV41" s="38"/>
      <c r="CW41" s="38">
        <f t="shared" si="230"/>
        <v>-8028566.3699999992</v>
      </c>
      <c r="CX41" s="38">
        <f t="shared" si="230"/>
        <v>0</v>
      </c>
      <c r="CY41" s="38">
        <f t="shared" si="230"/>
        <v>0</v>
      </c>
      <c r="CZ41" s="38">
        <f t="shared" si="230"/>
        <v>-9211191.5799999982</v>
      </c>
      <c r="DA41" s="38">
        <f t="shared" si="230"/>
        <v>-9211191.5800000019</v>
      </c>
      <c r="DB41" s="38">
        <f t="shared" si="230"/>
        <v>0</v>
      </c>
      <c r="DC41" s="38"/>
      <c r="DD41" s="38">
        <f t="shared" si="230"/>
        <v>-2990151.459999999</v>
      </c>
      <c r="DE41" s="38">
        <f t="shared" si="230"/>
        <v>0</v>
      </c>
      <c r="DF41" s="38">
        <f t="shared" si="230"/>
        <v>0</v>
      </c>
      <c r="DG41" s="38">
        <f t="shared" si="230"/>
        <v>-1272021.9699999988</v>
      </c>
      <c r="DH41" s="38">
        <f t="shared" si="230"/>
        <v>-1272021.9700000007</v>
      </c>
      <c r="DI41" s="38">
        <f t="shared" si="230"/>
        <v>0</v>
      </c>
      <c r="DJ41" s="38"/>
      <c r="DK41" s="38">
        <f t="shared" si="230"/>
        <v>65740636.650000215</v>
      </c>
      <c r="DL41" s="38">
        <f t="shared" si="230"/>
        <v>0</v>
      </c>
      <c r="DM41" s="38">
        <f t="shared" si="230"/>
        <v>0</v>
      </c>
      <c r="DN41" s="38">
        <f t="shared" si="230"/>
        <v>48426357.560000181</v>
      </c>
      <c r="DO41" s="38">
        <f t="shared" si="230"/>
        <v>48426357.560000181</v>
      </c>
      <c r="DP41" s="38">
        <f t="shared" si="230"/>
        <v>0</v>
      </c>
      <c r="DQ41" s="38" t="e">
        <f t="shared" si="230"/>
        <v>#VALUE!</v>
      </c>
    </row>
    <row r="42" spans="1:197" x14ac:dyDescent="0.2">
      <c r="B42" s="44" t="s">
        <v>2883</v>
      </c>
      <c r="C42" s="18">
        <f>+C17-C33</f>
        <v>23609588.940000057</v>
      </c>
      <c r="D42" s="18">
        <f t="shared" ref="D42:BO42" si="231">+D17-D33</f>
        <v>12416523.140000105</v>
      </c>
      <c r="E42" s="18">
        <f t="shared" si="231"/>
        <v>10347102.616666794</v>
      </c>
      <c r="F42" s="18">
        <f>+F17-F33</f>
        <v>-15992797.38999939</v>
      </c>
      <c r="G42" s="18">
        <f t="shared" si="231"/>
        <v>-26339900.006666183</v>
      </c>
      <c r="H42" s="18">
        <f t="shared" si="231"/>
        <v>-2.1272267707523769</v>
      </c>
      <c r="I42" s="18">
        <f t="shared" si="231"/>
        <v>0</v>
      </c>
      <c r="J42" s="18">
        <f t="shared" si="231"/>
        <v>-471185696.95000005</v>
      </c>
      <c r="K42" s="18">
        <f t="shared" si="231"/>
        <v>4290000</v>
      </c>
      <c r="L42" s="18">
        <f t="shared" si="231"/>
        <v>3575000.0000001192</v>
      </c>
      <c r="M42" s="18">
        <f t="shared" si="231"/>
        <v>-6319872.969999969</v>
      </c>
      <c r="N42" s="18">
        <f t="shared" si="231"/>
        <v>-9894872.9700000882</v>
      </c>
      <c r="O42" s="18">
        <f t="shared" si="231"/>
        <v>-2.4514551891850234</v>
      </c>
      <c r="P42" s="18">
        <f t="shared" si="231"/>
        <v>0</v>
      </c>
      <c r="Q42" s="18">
        <f t="shared" si="231"/>
        <v>2748433.730000034</v>
      </c>
      <c r="R42" s="18">
        <f t="shared" si="231"/>
        <v>1591695.2299999893</v>
      </c>
      <c r="S42" s="18">
        <f t="shared" si="231"/>
        <v>1326412.6916666776</v>
      </c>
      <c r="T42" s="18">
        <f t="shared" si="231"/>
        <v>3696797.8500000089</v>
      </c>
      <c r="U42" s="18">
        <f t="shared" si="231"/>
        <v>2370385.1583333313</v>
      </c>
      <c r="V42" s="18">
        <f t="shared" si="231"/>
        <v>2.6858150906838087</v>
      </c>
      <c r="W42" s="18">
        <f t="shared" si="231"/>
        <v>0</v>
      </c>
      <c r="X42" s="18">
        <f t="shared" si="231"/>
        <v>29025621.709999993</v>
      </c>
      <c r="Y42" s="18">
        <f t="shared" si="231"/>
        <v>53347664.459999993</v>
      </c>
      <c r="Z42" s="18">
        <f t="shared" si="231"/>
        <v>44456387.050000012</v>
      </c>
      <c r="AA42" s="18">
        <f t="shared" si="231"/>
        <v>55690951.630000003</v>
      </c>
      <c r="AB42" s="18">
        <f t="shared" si="231"/>
        <v>11234564.579999991</v>
      </c>
      <c r="AC42" s="18">
        <f t="shared" si="231"/>
        <v>13.393591661492014</v>
      </c>
      <c r="AD42" s="18">
        <f t="shared" si="231"/>
        <v>0</v>
      </c>
      <c r="AE42" s="18">
        <f t="shared" si="231"/>
        <v>-4989189.75</v>
      </c>
      <c r="AF42" s="18">
        <f t="shared" si="231"/>
        <v>3838484.4299999923</v>
      </c>
      <c r="AG42" s="18">
        <f t="shared" si="231"/>
        <v>3198737.0249999762</v>
      </c>
      <c r="AH42" s="18">
        <f t="shared" si="231"/>
        <v>3053206.9700000137</v>
      </c>
      <c r="AI42" s="18">
        <f t="shared" si="231"/>
        <v>-145530.05499996245</v>
      </c>
      <c r="AJ42" s="18">
        <f t="shared" si="231"/>
        <v>-0.63128610221265902</v>
      </c>
      <c r="AK42" s="18">
        <f t="shared" si="231"/>
        <v>0</v>
      </c>
      <c r="AL42" s="18">
        <f t="shared" si="231"/>
        <v>-7177954.5</v>
      </c>
      <c r="AM42" s="18">
        <f t="shared" si="231"/>
        <v>67200</v>
      </c>
      <c r="AN42" s="18">
        <f t="shared" si="231"/>
        <v>56000.000000007451</v>
      </c>
      <c r="AO42" s="18">
        <f t="shared" si="231"/>
        <v>620542.09000001103</v>
      </c>
      <c r="AP42" s="18">
        <f t="shared" si="231"/>
        <v>564542.09000000358</v>
      </c>
      <c r="AQ42" s="18">
        <f t="shared" si="231"/>
        <v>0.92725111301460927</v>
      </c>
      <c r="AR42" s="18">
        <f t="shared" si="231"/>
        <v>0</v>
      </c>
      <c r="AS42" s="18">
        <f t="shared" si="231"/>
        <v>-39627918.330000043</v>
      </c>
      <c r="AT42" s="18">
        <f t="shared" si="231"/>
        <v>-1023711.0100000203</v>
      </c>
      <c r="AU42" s="18">
        <f t="shared" si="231"/>
        <v>-853092.50833332539</v>
      </c>
      <c r="AV42" s="18">
        <f t="shared" si="231"/>
        <v>5697579.7399999797</v>
      </c>
      <c r="AW42" s="18">
        <f t="shared" si="231"/>
        <v>6550672.2483333051</v>
      </c>
      <c r="AX42" s="18">
        <f t="shared" si="231"/>
        <v>3.8534753702360587</v>
      </c>
      <c r="AY42" s="18">
        <f t="shared" si="231"/>
        <v>0</v>
      </c>
      <c r="AZ42" s="18">
        <f t="shared" si="231"/>
        <v>-4536023.9800000191</v>
      </c>
      <c r="BA42" s="18">
        <f t="shared" si="231"/>
        <v>11598690</v>
      </c>
      <c r="BB42" s="18">
        <f t="shared" si="231"/>
        <v>9665575</v>
      </c>
      <c r="BC42" s="18">
        <f t="shared" si="231"/>
        <v>11743744.650000006</v>
      </c>
      <c r="BD42" s="18">
        <f t="shared" si="231"/>
        <v>2078169.650000006</v>
      </c>
      <c r="BE42" s="18">
        <f t="shared" si="231"/>
        <v>3.1879832780478776</v>
      </c>
      <c r="BF42" s="18">
        <f t="shared" si="231"/>
        <v>0</v>
      </c>
      <c r="BG42" s="18">
        <f t="shared" si="231"/>
        <v>-2059709.7100000232</v>
      </c>
      <c r="BH42" s="18">
        <f t="shared" si="231"/>
        <v>174757.37000000477</v>
      </c>
      <c r="BI42" s="18">
        <f t="shared" si="231"/>
        <v>145631.14166668057</v>
      </c>
      <c r="BJ42" s="18">
        <f t="shared" si="231"/>
        <v>3818456.0000000149</v>
      </c>
      <c r="BK42" s="18">
        <f t="shared" si="231"/>
        <v>3672824.8583333343</v>
      </c>
      <c r="BL42" s="18">
        <f t="shared" si="231"/>
        <v>4.9063453007193445</v>
      </c>
      <c r="BM42" s="18">
        <f t="shared" si="231"/>
        <v>0</v>
      </c>
      <c r="BN42" s="18">
        <f t="shared" si="231"/>
        <v>4137706.9400000125</v>
      </c>
      <c r="BO42" s="18">
        <f t="shared" si="231"/>
        <v>6810000</v>
      </c>
      <c r="BP42" s="18">
        <f t="shared" ref="BP42:DQ42" si="232">+BP17-BP33</f>
        <v>5675000.0000000149</v>
      </c>
      <c r="BQ42" s="18">
        <f t="shared" si="232"/>
        <v>5999675.6800000221</v>
      </c>
      <c r="BR42" s="18">
        <f t="shared" si="232"/>
        <v>324675.68000000715</v>
      </c>
      <c r="BS42" s="18">
        <f t="shared" si="232"/>
        <v>7.7642994617174388E-2</v>
      </c>
      <c r="BT42" s="18">
        <f t="shared" si="232"/>
        <v>0</v>
      </c>
      <c r="BU42" s="18">
        <f t="shared" si="232"/>
        <v>-1225417.0300000161</v>
      </c>
      <c r="BV42" s="18">
        <f t="shared" si="232"/>
        <v>-2885214.4099999815</v>
      </c>
      <c r="BW42" s="18">
        <f t="shared" si="232"/>
        <v>-2404345.3416666687</v>
      </c>
      <c r="BX42" s="18">
        <f t="shared" si="232"/>
        <v>10917506.449999988</v>
      </c>
      <c r="BY42" s="18">
        <f t="shared" si="232"/>
        <v>13321851.791666657</v>
      </c>
      <c r="BZ42" s="18">
        <f t="shared" si="232"/>
        <v>18.949862878217786</v>
      </c>
      <c r="CA42" s="18">
        <f t="shared" si="232"/>
        <v>0</v>
      </c>
      <c r="CB42" s="18">
        <f t="shared" si="232"/>
        <v>-10180799.870000035</v>
      </c>
      <c r="CC42" s="18">
        <f t="shared" si="232"/>
        <v>-476357.46000000834</v>
      </c>
      <c r="CD42" s="18">
        <f t="shared" si="232"/>
        <v>-396964.55000001192</v>
      </c>
      <c r="CE42" s="18">
        <f t="shared" si="232"/>
        <v>-12234437.609999999</v>
      </c>
      <c r="CF42" s="18">
        <f t="shared" si="232"/>
        <v>-11837473.059999987</v>
      </c>
      <c r="CG42" s="18">
        <f t="shared" si="232"/>
        <v>-10.055408016360309</v>
      </c>
      <c r="CH42" s="18">
        <f t="shared" si="232"/>
        <v>0</v>
      </c>
      <c r="CI42" s="18">
        <f t="shared" si="232"/>
        <v>13744.069999992847</v>
      </c>
      <c r="CJ42" s="18">
        <f t="shared" si="232"/>
        <v>-888000</v>
      </c>
      <c r="CK42" s="18">
        <f t="shared" si="232"/>
        <v>-739999.99999999255</v>
      </c>
      <c r="CL42" s="18">
        <f t="shared" si="232"/>
        <v>6446871.9900000095</v>
      </c>
      <c r="CM42" s="18">
        <f t="shared" si="232"/>
        <v>7186871.9900000021</v>
      </c>
      <c r="CN42" s="18">
        <f t="shared" si="232"/>
        <v>18.35138203335601</v>
      </c>
      <c r="CO42" s="18">
        <f t="shared" si="232"/>
        <v>0</v>
      </c>
      <c r="CP42" s="18">
        <f t="shared" si="232"/>
        <v>1819171.4599999934</v>
      </c>
      <c r="CQ42" s="18">
        <f t="shared" si="232"/>
        <v>-491.24000000953674</v>
      </c>
      <c r="CR42" s="18">
        <f t="shared" si="232"/>
        <v>-409.36666665971279</v>
      </c>
      <c r="CS42" s="18">
        <f t="shared" si="232"/>
        <v>3204085.4200000018</v>
      </c>
      <c r="CT42" s="18">
        <f t="shared" si="232"/>
        <v>3204494.7866666615</v>
      </c>
      <c r="CU42" s="18">
        <f t="shared" si="232"/>
        <v>3.4638912364025067</v>
      </c>
      <c r="CV42" s="18">
        <f t="shared" si="232"/>
        <v>0</v>
      </c>
      <c r="CW42" s="18">
        <f t="shared" si="232"/>
        <v>-4459262.4699999988</v>
      </c>
      <c r="CX42" s="18">
        <f t="shared" si="232"/>
        <v>-1834992.2400000021</v>
      </c>
      <c r="CY42" s="18">
        <f t="shared" si="232"/>
        <v>-1529160.1999999955</v>
      </c>
      <c r="CZ42" s="18">
        <f t="shared" si="232"/>
        <v>5064136.5299999937</v>
      </c>
      <c r="DA42" s="18">
        <f t="shared" si="232"/>
        <v>6593296.7299999893</v>
      </c>
      <c r="DB42" s="18">
        <f t="shared" si="232"/>
        <v>15.622164951120906</v>
      </c>
      <c r="DC42" s="18">
        <f t="shared" si="232"/>
        <v>0</v>
      </c>
      <c r="DD42" s="18">
        <f t="shared" si="232"/>
        <v>-1234734.6899999976</v>
      </c>
      <c r="DE42" s="18">
        <f t="shared" si="232"/>
        <v>-2959800</v>
      </c>
      <c r="DF42" s="18">
        <f t="shared" si="232"/>
        <v>-2466499.9999999925</v>
      </c>
      <c r="DG42" s="18">
        <f t="shared" si="232"/>
        <v>1156174.75</v>
      </c>
      <c r="DH42" s="18">
        <f t="shared" si="232"/>
        <v>3622674.7499999925</v>
      </c>
      <c r="DI42" s="18">
        <f t="shared" si="232"/>
        <v>7.9626185475939817</v>
      </c>
      <c r="DJ42" s="18">
        <f t="shared" si="232"/>
        <v>0</v>
      </c>
      <c r="DK42" s="18">
        <f t="shared" si="232"/>
        <v>76289591.210000038</v>
      </c>
      <c r="DL42" s="18">
        <f t="shared" si="232"/>
        <v>-89606044.710000992</v>
      </c>
      <c r="DM42" s="18">
        <f t="shared" si="232"/>
        <v>70055373.558334351</v>
      </c>
      <c r="DN42" s="18">
        <f t="shared" si="232"/>
        <v>82562621.780000687</v>
      </c>
      <c r="DO42" s="18">
        <f t="shared" si="232"/>
        <v>12507248.221666336</v>
      </c>
      <c r="DP42" s="18">
        <f t="shared" si="232"/>
        <v>0.44533025528018066</v>
      </c>
      <c r="DQ42" s="18" t="e">
        <f t="shared" si="232"/>
        <v>#DIV/0!</v>
      </c>
    </row>
    <row r="43" spans="1:197" hidden="1" x14ac:dyDescent="0.2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>
        <f t="shared" ref="AZ43:CE43" si="233">SUM(AZ5:AZ13)</f>
        <v>79988804.519999996</v>
      </c>
      <c r="BA43" s="23">
        <f t="shared" si="233"/>
        <v>81850000</v>
      </c>
      <c r="BB43" s="23">
        <f t="shared" si="233"/>
        <v>68208333.333333328</v>
      </c>
      <c r="BC43" s="23">
        <f t="shared" si="233"/>
        <v>74396446.840000004</v>
      </c>
      <c r="BD43" s="23">
        <f t="shared" si="233"/>
        <v>6188113.5066666668</v>
      </c>
      <c r="BE43" s="23">
        <f t="shared" si="233"/>
        <v>116.24612413879665</v>
      </c>
      <c r="BF43" s="23">
        <f t="shared" si="233"/>
        <v>0</v>
      </c>
      <c r="BG43" s="23">
        <f t="shared" si="233"/>
        <v>84584314.529999986</v>
      </c>
      <c r="BH43" s="23">
        <f t="shared" si="233"/>
        <v>87078482.210000008</v>
      </c>
      <c r="BI43" s="23">
        <f t="shared" si="233"/>
        <v>72565401.841666669</v>
      </c>
      <c r="BJ43" s="23">
        <f t="shared" si="233"/>
        <v>74057780.570000023</v>
      </c>
      <c r="BK43" s="23">
        <f t="shared" si="233"/>
        <v>1492378.7283333335</v>
      </c>
      <c r="BL43" s="23">
        <f t="shared" si="233"/>
        <v>-116.5399541877655</v>
      </c>
      <c r="BM43" s="23">
        <f t="shared" si="233"/>
        <v>0</v>
      </c>
      <c r="BN43" s="23">
        <f t="shared" si="233"/>
        <v>85242654.700000003</v>
      </c>
      <c r="BO43" s="23">
        <f t="shared" si="233"/>
        <v>79710000</v>
      </c>
      <c r="BP43" s="23">
        <f t="shared" si="233"/>
        <v>66425000</v>
      </c>
      <c r="BQ43" s="23">
        <f t="shared" si="233"/>
        <v>75280383.420000002</v>
      </c>
      <c r="BR43" s="23">
        <f t="shared" si="233"/>
        <v>8855383.4199999981</v>
      </c>
      <c r="BS43" s="23">
        <f t="shared" si="233"/>
        <v>969.81806094885428</v>
      </c>
      <c r="BT43" s="23">
        <f t="shared" si="233"/>
        <v>0</v>
      </c>
      <c r="BU43" s="23">
        <f t="shared" si="233"/>
        <v>83049137.519999996</v>
      </c>
      <c r="BV43" s="23">
        <f t="shared" si="233"/>
        <v>81982320.210000008</v>
      </c>
      <c r="BW43" s="23">
        <f t="shared" si="233"/>
        <v>68318600.174999997</v>
      </c>
      <c r="BX43" s="23">
        <f t="shared" si="233"/>
        <v>79661783.249999985</v>
      </c>
      <c r="BY43" s="23">
        <f t="shared" si="233"/>
        <v>11343183.074999999</v>
      </c>
      <c r="BZ43" s="23">
        <f t="shared" si="233"/>
        <v>419.40240387253175</v>
      </c>
      <c r="CA43" s="23">
        <f t="shared" si="233"/>
        <v>0</v>
      </c>
      <c r="CB43" s="23">
        <f t="shared" si="233"/>
        <v>136541391.12</v>
      </c>
      <c r="CC43" s="23">
        <f t="shared" si="233"/>
        <v>137285039.31999999</v>
      </c>
      <c r="CD43" s="23">
        <f t="shared" si="233"/>
        <v>114404199.43333334</v>
      </c>
      <c r="CE43" s="23">
        <f t="shared" si="233"/>
        <v>116746952.07000001</v>
      </c>
      <c r="CF43" s="23">
        <f t="shared" ref="CF43:DP43" si="234">SUM(CF5:CF13)</f>
        <v>2342752.6366666663</v>
      </c>
      <c r="CG43" s="23">
        <f t="shared" si="234"/>
        <v>-61.015927415530484</v>
      </c>
      <c r="CH43" s="23">
        <f t="shared" si="234"/>
        <v>0</v>
      </c>
      <c r="CI43" s="23">
        <f t="shared" si="234"/>
        <v>43637871.32</v>
      </c>
      <c r="CJ43" s="23">
        <f t="shared" si="234"/>
        <v>44586000</v>
      </c>
      <c r="CK43" s="23">
        <f t="shared" si="234"/>
        <v>37155000.000000007</v>
      </c>
      <c r="CL43" s="23">
        <f t="shared" si="234"/>
        <v>43002879.640000008</v>
      </c>
      <c r="CM43" s="23">
        <f t="shared" si="234"/>
        <v>5847879.6400000006</v>
      </c>
      <c r="CN43" s="23">
        <f t="shared" si="234"/>
        <v>-17.702182832521487</v>
      </c>
      <c r="CO43" s="23">
        <f t="shared" si="234"/>
        <v>0</v>
      </c>
      <c r="CP43" s="23">
        <f t="shared" si="234"/>
        <v>106916282.55</v>
      </c>
      <c r="CQ43" s="23">
        <f t="shared" si="234"/>
        <v>108881303.95999999</v>
      </c>
      <c r="CR43" s="23">
        <f t="shared" si="234"/>
        <v>90734419.966666684</v>
      </c>
      <c r="CS43" s="23">
        <f t="shared" si="234"/>
        <v>91649070.710000008</v>
      </c>
      <c r="CT43" s="23">
        <f t="shared" si="234"/>
        <v>914650.74333333317</v>
      </c>
      <c r="CU43" s="23">
        <f t="shared" si="234"/>
        <v>70.182581930239238</v>
      </c>
      <c r="CV43" s="23">
        <f t="shared" si="234"/>
        <v>0</v>
      </c>
      <c r="CW43" s="23">
        <f t="shared" si="234"/>
        <v>48937195.339999996</v>
      </c>
      <c r="CX43" s="23">
        <f t="shared" si="234"/>
        <v>49409481</v>
      </c>
      <c r="CY43" s="23">
        <f t="shared" si="234"/>
        <v>41174567.5</v>
      </c>
      <c r="CZ43" s="23">
        <f t="shared" si="234"/>
        <v>46241207.779999994</v>
      </c>
      <c r="DA43" s="23">
        <f t="shared" si="234"/>
        <v>5066640.28</v>
      </c>
      <c r="DB43" s="23">
        <f t="shared" si="234"/>
        <v>416.25684306714129</v>
      </c>
      <c r="DC43" s="23">
        <f t="shared" si="234"/>
        <v>0</v>
      </c>
      <c r="DD43" s="23">
        <f t="shared" si="234"/>
        <v>52951063.189999998</v>
      </c>
      <c r="DE43" s="23">
        <f t="shared" si="234"/>
        <v>52966300</v>
      </c>
      <c r="DF43" s="23">
        <f t="shared" si="234"/>
        <v>44138583.333333336</v>
      </c>
      <c r="DG43" s="23">
        <f t="shared" si="234"/>
        <v>47715480.579999998</v>
      </c>
      <c r="DH43" s="23">
        <f t="shared" si="234"/>
        <v>3576897.2466666661</v>
      </c>
      <c r="DI43" s="23">
        <f t="shared" si="234"/>
        <v>148.27381626413018</v>
      </c>
      <c r="DJ43" s="23">
        <f t="shared" si="234"/>
        <v>0</v>
      </c>
      <c r="DK43" s="23">
        <f t="shared" si="234"/>
        <v>2969862751.4200001</v>
      </c>
      <c r="DL43" s="23">
        <f t="shared" si="234"/>
        <v>2902475691.1799998</v>
      </c>
      <c r="DM43" s="23">
        <f t="shared" si="234"/>
        <v>2597896409.3166671</v>
      </c>
      <c r="DN43" s="23">
        <f t="shared" si="234"/>
        <v>2611753280.6100006</v>
      </c>
      <c r="DO43" s="23">
        <f t="shared" si="234"/>
        <v>13856871.293333516</v>
      </c>
      <c r="DP43" s="23">
        <f t="shared" si="234"/>
        <v>-58.364345219805131</v>
      </c>
    </row>
    <row r="44" spans="1:197" hidden="1" x14ac:dyDescent="0.2"/>
    <row r="45" spans="1:197" hidden="1" x14ac:dyDescent="0.2"/>
    <row r="46" spans="1:197" hidden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5">SUM(AZ18:AZ31)</f>
        <v>86356067.920000017</v>
      </c>
      <c r="BA46" s="18">
        <f t="shared" si="235"/>
        <v>84073410</v>
      </c>
      <c r="BB46" s="18">
        <f t="shared" si="235"/>
        <v>70061175</v>
      </c>
      <c r="BC46" s="18">
        <f t="shared" si="235"/>
        <v>66701440.939999998</v>
      </c>
      <c r="BD46" s="18">
        <f t="shared" si="235"/>
        <v>-3359734.0600000005</v>
      </c>
      <c r="BE46" s="18">
        <f t="shared" si="235"/>
        <v>-85.722184119145865</v>
      </c>
      <c r="BF46" s="18">
        <f t="shared" si="235"/>
        <v>0</v>
      </c>
      <c r="BG46" s="18">
        <f t="shared" si="235"/>
        <v>88960909.910000011</v>
      </c>
      <c r="BH46" s="18">
        <f t="shared" si="235"/>
        <v>89738398.140000001</v>
      </c>
      <c r="BI46" s="18">
        <f t="shared" si="235"/>
        <v>74781998.449999988</v>
      </c>
      <c r="BJ46" s="18">
        <f t="shared" si="235"/>
        <v>73004262.530000001</v>
      </c>
      <c r="BK46" s="18">
        <f t="shared" si="235"/>
        <v>-1777735.92</v>
      </c>
      <c r="BL46" s="18">
        <f t="shared" si="235"/>
        <v>-36.879823117958402</v>
      </c>
      <c r="BM46" s="18">
        <f t="shared" si="235"/>
        <v>0</v>
      </c>
      <c r="BN46" s="18">
        <f t="shared" si="235"/>
        <v>83631054.269999996</v>
      </c>
      <c r="BO46" s="18">
        <f t="shared" si="235"/>
        <v>81000000</v>
      </c>
      <c r="BP46" s="18">
        <f t="shared" si="235"/>
        <v>67499999.999999985</v>
      </c>
      <c r="BQ46" s="18">
        <f t="shared" si="235"/>
        <v>70686004.979999989</v>
      </c>
      <c r="BR46" s="18">
        <f t="shared" si="235"/>
        <v>3186004.9800000004</v>
      </c>
      <c r="BS46" s="18">
        <f t="shared" si="235"/>
        <v>-63.4760670902862</v>
      </c>
      <c r="BT46" s="18">
        <f t="shared" si="235"/>
        <v>0</v>
      </c>
      <c r="BU46" s="18">
        <f t="shared" si="235"/>
        <v>86067654.050000012</v>
      </c>
      <c r="BV46" s="18">
        <f t="shared" si="235"/>
        <v>86884248.159999996</v>
      </c>
      <c r="BW46" s="18">
        <f t="shared" si="235"/>
        <v>72403540.133333325</v>
      </c>
      <c r="BX46" s="18">
        <f t="shared" si="235"/>
        <v>70684041.549999997</v>
      </c>
      <c r="BY46" s="18">
        <f t="shared" si="235"/>
        <v>-1719498.5833333333</v>
      </c>
      <c r="BZ46" s="18">
        <f t="shared" si="235"/>
        <v>-177.98407352375474</v>
      </c>
      <c r="CA46" s="18">
        <f t="shared" si="235"/>
        <v>0</v>
      </c>
      <c r="CB46" s="18">
        <f t="shared" si="235"/>
        <v>148182658.61000001</v>
      </c>
      <c r="CC46" s="18">
        <f t="shared" si="235"/>
        <v>141163235.56999999</v>
      </c>
      <c r="CD46" s="18">
        <f t="shared" si="235"/>
        <v>117636029.64166668</v>
      </c>
      <c r="CE46" s="18">
        <f t="shared" si="235"/>
        <v>132040087.72</v>
      </c>
      <c r="CF46" s="18">
        <f t="shared" ref="CF46:DK46" si="236">SUM(CF18:CF31)</f>
        <v>14404058.078333335</v>
      </c>
      <c r="CG46" s="18">
        <f t="shared" si="236"/>
        <v>216.20447489712012</v>
      </c>
      <c r="CH46" s="18">
        <f t="shared" si="236"/>
        <v>0</v>
      </c>
      <c r="CI46" s="18">
        <f t="shared" si="236"/>
        <v>46206190.170000002</v>
      </c>
      <c r="CJ46" s="18">
        <f t="shared" si="236"/>
        <v>47758000</v>
      </c>
      <c r="CK46" s="18">
        <f t="shared" si="236"/>
        <v>39798333.333333336</v>
      </c>
      <c r="CL46" s="18">
        <f t="shared" si="236"/>
        <v>38769598.899999999</v>
      </c>
      <c r="CM46" s="18">
        <f t="shared" si="236"/>
        <v>-1028734.4333333333</v>
      </c>
      <c r="CN46" s="18">
        <f t="shared" si="236"/>
        <v>-125.22722210470664</v>
      </c>
      <c r="CO46" s="18">
        <f t="shared" si="236"/>
        <v>0</v>
      </c>
      <c r="CP46" s="18">
        <f t="shared" si="236"/>
        <v>108042791.88</v>
      </c>
      <c r="CQ46" s="18">
        <f t="shared" si="236"/>
        <v>111013874.89</v>
      </c>
      <c r="CR46" s="18">
        <f t="shared" si="236"/>
        <v>92511562.408333346</v>
      </c>
      <c r="CS46" s="18">
        <f t="shared" si="236"/>
        <v>90463269.760000005</v>
      </c>
      <c r="CT46" s="18">
        <f t="shared" si="236"/>
        <v>-2048292.6483333334</v>
      </c>
      <c r="CU46" s="18">
        <f t="shared" si="236"/>
        <v>-1.85873186395657</v>
      </c>
      <c r="CV46" s="18">
        <f t="shared" si="236"/>
        <v>0</v>
      </c>
      <c r="CW46" s="18">
        <f t="shared" si="236"/>
        <v>54684239.609999999</v>
      </c>
      <c r="CX46" s="18">
        <f t="shared" si="236"/>
        <v>52589473.240000002</v>
      </c>
      <c r="CY46" s="18">
        <f t="shared" si="236"/>
        <v>43824561.033333331</v>
      </c>
      <c r="CZ46" s="18">
        <f t="shared" si="236"/>
        <v>44230391.700000003</v>
      </c>
      <c r="DA46" s="18">
        <f t="shared" si="236"/>
        <v>405830.66666666628</v>
      </c>
      <c r="DB46" s="18">
        <f t="shared" si="236"/>
        <v>345.74039340566867</v>
      </c>
      <c r="DC46" s="18">
        <f t="shared" si="236"/>
        <v>0</v>
      </c>
      <c r="DD46" s="18">
        <f t="shared" si="236"/>
        <v>55390368.609999992</v>
      </c>
      <c r="DE46" s="18">
        <f t="shared" si="236"/>
        <v>57618500</v>
      </c>
      <c r="DF46" s="18">
        <f t="shared" si="236"/>
        <v>48015416.666666664</v>
      </c>
      <c r="DG46" s="18">
        <f t="shared" si="236"/>
        <v>48097406.649999999</v>
      </c>
      <c r="DH46" s="18">
        <f t="shared" si="236"/>
        <v>81989.983333333294</v>
      </c>
      <c r="DI46" s="18">
        <f t="shared" si="236"/>
        <v>-93.452503199483658</v>
      </c>
      <c r="DJ46" s="18">
        <f t="shared" si="236"/>
        <v>0</v>
      </c>
      <c r="DK46" s="18">
        <f t="shared" si="236"/>
        <v>3180054013.2199998</v>
      </c>
      <c r="DL46" s="18">
        <f t="shared" ref="DL46:DQ46" si="237">SUM(DL18:DL31)</f>
        <v>3289603252.1600008</v>
      </c>
      <c r="DM46" s="18">
        <f t="shared" si="237"/>
        <v>2711511043.4666657</v>
      </c>
      <c r="DN46" s="18">
        <f t="shared" si="237"/>
        <v>2715103820.1900001</v>
      </c>
      <c r="DO46" s="18">
        <f t="shared" si="237"/>
        <v>3592776.7233337816</v>
      </c>
      <c r="DP46" s="18">
        <f t="shared" si="237"/>
        <v>6.0796261050619167</v>
      </c>
      <c r="DQ46" s="18">
        <f t="shared" si="237"/>
        <v>0</v>
      </c>
    </row>
    <row r="47" spans="1:197" hidden="1" x14ac:dyDescent="0.2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>
        <f t="shared" ref="AZ47:CE47" si="238">+AZ46-AZ29</f>
        <v>84629738.640000015</v>
      </c>
      <c r="BA47" s="24">
        <f t="shared" si="238"/>
        <v>82239810</v>
      </c>
      <c r="BB47" s="24">
        <f t="shared" si="238"/>
        <v>68533175</v>
      </c>
      <c r="BC47" s="24">
        <f t="shared" si="238"/>
        <v>64964138.169999994</v>
      </c>
      <c r="BD47" s="24">
        <f t="shared" si="238"/>
        <v>-3569036.8300000005</v>
      </c>
      <c r="BE47" s="24">
        <f t="shared" si="238"/>
        <v>-99.420009380925976</v>
      </c>
      <c r="BF47" s="24" t="e">
        <f t="shared" si="238"/>
        <v>#VALUE!</v>
      </c>
      <c r="BG47" s="24">
        <f t="shared" si="238"/>
        <v>83388090.870000005</v>
      </c>
      <c r="BH47" s="24">
        <f t="shared" si="238"/>
        <v>84141677.090000004</v>
      </c>
      <c r="BI47" s="24">
        <f t="shared" si="238"/>
        <v>70118064.24166666</v>
      </c>
      <c r="BJ47" s="24">
        <f t="shared" si="238"/>
        <v>68477894.180000007</v>
      </c>
      <c r="BK47" s="24">
        <f t="shared" si="238"/>
        <v>-1640170.0616666665</v>
      </c>
      <c r="BL47" s="24">
        <f t="shared" si="238"/>
        <v>-33.930256246120116</v>
      </c>
      <c r="BM47" s="24" t="e">
        <f t="shared" si="238"/>
        <v>#VALUE!</v>
      </c>
      <c r="BN47" s="24">
        <f t="shared" si="238"/>
        <v>80760160.209999993</v>
      </c>
      <c r="BO47" s="24">
        <f t="shared" si="238"/>
        <v>78200000</v>
      </c>
      <c r="BP47" s="24">
        <f t="shared" si="238"/>
        <v>65166666.666666649</v>
      </c>
      <c r="BQ47" s="24">
        <f t="shared" si="238"/>
        <v>68454300.209999993</v>
      </c>
      <c r="BR47" s="24">
        <f t="shared" si="238"/>
        <v>3287633.5433333339</v>
      </c>
      <c r="BS47" s="24">
        <f t="shared" si="238"/>
        <v>-59.120557233143344</v>
      </c>
      <c r="BT47" s="24" t="e">
        <f t="shared" si="238"/>
        <v>#VALUE!</v>
      </c>
      <c r="BU47" s="24">
        <f t="shared" si="238"/>
        <v>82181922.830000013</v>
      </c>
      <c r="BV47" s="24">
        <f t="shared" si="238"/>
        <v>82305386</v>
      </c>
      <c r="BW47" s="24">
        <f t="shared" si="238"/>
        <v>68587821.666666657</v>
      </c>
      <c r="BX47" s="24">
        <f t="shared" si="238"/>
        <v>66650000.829999998</v>
      </c>
      <c r="BY47" s="24">
        <f t="shared" si="238"/>
        <v>-1937820.8366666667</v>
      </c>
      <c r="BZ47" s="24">
        <f t="shared" si="238"/>
        <v>-183.70572870456937</v>
      </c>
      <c r="CA47" s="24" t="e">
        <f t="shared" si="238"/>
        <v>#VALUE!</v>
      </c>
      <c r="CB47" s="24">
        <f t="shared" si="238"/>
        <v>133287177.89000002</v>
      </c>
      <c r="CC47" s="24">
        <f t="shared" si="238"/>
        <v>126367754.84999999</v>
      </c>
      <c r="CD47" s="24">
        <f t="shared" si="238"/>
        <v>105306462.37500001</v>
      </c>
      <c r="CE47" s="24">
        <f t="shared" si="238"/>
        <v>117343144.93000001</v>
      </c>
      <c r="CF47" s="24">
        <f t="shared" ref="CF47:DK47" si="239">+CF46-CF29</f>
        <v>12036682.555000002</v>
      </c>
      <c r="CG47" s="24">
        <f t="shared" si="239"/>
        <v>197.00367512749966</v>
      </c>
      <c r="CH47" s="24" t="e">
        <f t="shared" si="239"/>
        <v>#VALUE!</v>
      </c>
      <c r="CI47" s="24">
        <f t="shared" si="239"/>
        <v>43449990.620000005</v>
      </c>
      <c r="CJ47" s="24">
        <f t="shared" si="239"/>
        <v>44672000</v>
      </c>
      <c r="CK47" s="24">
        <f t="shared" si="239"/>
        <v>37226666.666666672</v>
      </c>
      <c r="CL47" s="24">
        <f t="shared" si="239"/>
        <v>36332449.710000001</v>
      </c>
      <c r="CM47" s="24">
        <f t="shared" si="239"/>
        <v>-894216.95666666667</v>
      </c>
      <c r="CN47" s="24">
        <f t="shared" si="239"/>
        <v>-119.99647122978766</v>
      </c>
      <c r="CO47" s="24" t="e">
        <f t="shared" si="239"/>
        <v>#VALUE!</v>
      </c>
      <c r="CP47" s="24">
        <f t="shared" si="239"/>
        <v>103686932.44999999</v>
      </c>
      <c r="CQ47" s="24">
        <f t="shared" si="239"/>
        <v>106496484.77</v>
      </c>
      <c r="CR47" s="24">
        <f t="shared" si="239"/>
        <v>88747070.641666681</v>
      </c>
      <c r="CS47" s="24">
        <f t="shared" si="239"/>
        <v>87236306.820000008</v>
      </c>
      <c r="CT47" s="24">
        <f t="shared" si="239"/>
        <v>-1510763.8216666668</v>
      </c>
      <c r="CU47" s="24">
        <f t="shared" si="239"/>
        <v>12.42018970060381</v>
      </c>
      <c r="CV47" s="24" t="e">
        <f t="shared" si="239"/>
        <v>#VALUE!</v>
      </c>
      <c r="CW47" s="24">
        <f t="shared" si="239"/>
        <v>50516313</v>
      </c>
      <c r="CX47" s="24">
        <f t="shared" si="239"/>
        <v>48422900</v>
      </c>
      <c r="CY47" s="24">
        <f t="shared" si="239"/>
        <v>40352416.666666664</v>
      </c>
      <c r="CZ47" s="24">
        <f t="shared" si="239"/>
        <v>40726465.490000002</v>
      </c>
      <c r="DA47" s="24">
        <f t="shared" si="239"/>
        <v>374048.82333333296</v>
      </c>
      <c r="DB47" s="24">
        <f t="shared" si="239"/>
        <v>344.82505579360259</v>
      </c>
      <c r="DC47" s="24" t="e">
        <f t="shared" si="239"/>
        <v>#VALUE!</v>
      </c>
      <c r="DD47" s="24">
        <f t="shared" si="239"/>
        <v>51556885.819999993</v>
      </c>
      <c r="DE47" s="24">
        <f t="shared" si="239"/>
        <v>53518500</v>
      </c>
      <c r="DF47" s="24">
        <f t="shared" si="239"/>
        <v>44598750</v>
      </c>
      <c r="DG47" s="24">
        <f t="shared" si="239"/>
        <v>44797662.079999998</v>
      </c>
      <c r="DH47" s="24">
        <f t="shared" si="239"/>
        <v>198912.07999999996</v>
      </c>
      <c r="DI47" s="24">
        <f t="shared" si="239"/>
        <v>-90.030393053142191</v>
      </c>
      <c r="DJ47" s="24" t="e">
        <f t="shared" si="239"/>
        <v>#VALUE!</v>
      </c>
      <c r="DK47" s="24">
        <f t="shared" si="239"/>
        <v>2960183365.75</v>
      </c>
      <c r="DL47" s="24">
        <f t="shared" ref="DL47:DQ47" si="240">+DL46-DL29</f>
        <v>3096883252.9100008</v>
      </c>
      <c r="DM47" s="24">
        <f t="shared" si="240"/>
        <v>2522244377.4249992</v>
      </c>
      <c r="DN47" s="24">
        <f t="shared" si="240"/>
        <v>2525325737.0999999</v>
      </c>
      <c r="DO47" s="24">
        <f t="shared" si="240"/>
        <v>3081359.6750004645</v>
      </c>
      <c r="DP47" s="24">
        <f t="shared" si="240"/>
        <v>5.8094163216757977</v>
      </c>
      <c r="DQ47" s="24" t="e">
        <f t="shared" si="240"/>
        <v>#VALUE!</v>
      </c>
    </row>
    <row r="48" spans="1:197" x14ac:dyDescent="0.2">
      <c r="K48" s="45" t="str">
        <f>IF(K36&gt;0,"เกินดุล",IF(K36=0,"สมดุล","ขาดดุล"))</f>
        <v>เกินดุล</v>
      </c>
      <c r="L48" s="10"/>
      <c r="M48" s="81" t="str">
        <f>IF(M36&gt;0,"ผลเกินดุล",IF(M36=0,"ผลสมดุล","ผลขาดดุล"))</f>
        <v>ผลขาดดุล</v>
      </c>
      <c r="R48" s="45" t="str">
        <f>IF(R37&gt;0,"เกินดุล",IF(R37=0,"สมดุล","ขาดดุล"))</f>
        <v>เกินดุล</v>
      </c>
      <c r="S48" s="10"/>
      <c r="T48" s="45" t="str">
        <f>IF(T37&gt;0,"ผลเกินดุล",IF(T37=0,"ผลสมดุล","ผลขาดดุล"))</f>
        <v>ผลเกินดุล</v>
      </c>
      <c r="Y48" s="45" t="str">
        <f>IF(Y36&gt;0,"เกินดุล",IF(Y36=0,"สมดุล","ขาดดุล"))</f>
        <v>เกินดุล</v>
      </c>
      <c r="Z48" s="10"/>
      <c r="AA48" s="45" t="str">
        <f>IF(AA36&gt;0,"ผลเกินดุล",IF(AA36=0,"ผลสมดุล","ผลขาดดุล"))</f>
        <v>ผลเกินดุล</v>
      </c>
      <c r="AF48" s="45" t="str">
        <f>IF(AF36&gt;0,"เกินดุล",IF(AF36=0,"สมดุล","ขาดดุล"))</f>
        <v>เกินดุล</v>
      </c>
      <c r="AG48" s="10"/>
      <c r="AH48" s="45" t="str">
        <f>IF(AH36&gt;0,"ผลเกินดุล",IF(AH36=0,"ผลสมดุล","ผลขาดดุล"))</f>
        <v>ผลเกินดุล</v>
      </c>
      <c r="AM48" s="45" t="str">
        <f>IF(AM36&gt;0,"เกินดุล",IF(AM36=0,"สมดุล","ขาดดุล"))</f>
        <v>เกินดุล</v>
      </c>
      <c r="AN48" s="10"/>
      <c r="AO48" s="45" t="str">
        <f>IF(AO36&gt;0,"ผลเกินดุล",IF(AO36=0,"ผลสมดุล","ผลขาดดุล"))</f>
        <v>ผลเกินดุล</v>
      </c>
      <c r="AT48" s="45" t="str">
        <f>IF(AT36&gt;0,"เกินดุล",IF(AT36=0,"สมดุล","ขาดดุล"))</f>
        <v>เกินดุล</v>
      </c>
      <c r="AU48" s="10"/>
      <c r="AV48" s="45" t="str">
        <f>IF(AV36&gt;0,"ผลเกินดุล",IF(AV36=0,"ผลสมดุล","ผลขาดดุล"))</f>
        <v>ผลเกินดุล</v>
      </c>
      <c r="BA48" s="45" t="str">
        <f>IF(BA36&gt;0,"เกินดุล",IF(BA36=0,"สมดุล","ขาดดุล"))</f>
        <v>เกินดุล</v>
      </c>
      <c r="BB48" s="10"/>
      <c r="BC48" s="45" t="str">
        <f>IF(BC36&gt;0,"ผลเกินดุล",IF(BC36=0,"ผลสมดุล","ผลขาดดุล"))</f>
        <v>ผลเกินดุล</v>
      </c>
      <c r="BH48" s="45" t="str">
        <f>IF(BH36&gt;0,"เกินดุล",IF(BH36=0,"สมดุล","ขาดดุล"))</f>
        <v>เกินดุล</v>
      </c>
      <c r="BI48" s="10"/>
      <c r="BJ48" s="45" t="str">
        <f>IF(BJ36&gt;0,"ผลเกินดุล",IF(BJ36=0,"ผลสมดุล","ผลขาดดุล"))</f>
        <v>ผลเกินดุล</v>
      </c>
      <c r="BO48" s="45" t="str">
        <f>IF(BO36&gt;0,"เกินดุล",IF(BO36=0,"สมดุล","ขาดดุล"))</f>
        <v>เกินดุล</v>
      </c>
      <c r="BP48" s="10"/>
      <c r="BQ48" s="45" t="str">
        <f>IF(BQ36&gt;0,"ผลเกินดุล",IF(BQ36=0,"ผลสมดุล","ผลขาดดุล"))</f>
        <v>ผลเกินดุล</v>
      </c>
      <c r="BV48" s="45" t="str">
        <f>IF(BV36&gt;0,"เกินดุล",IF(BV36=0,"สมดุล","ขาดดุล"))</f>
        <v>เกินดุล</v>
      </c>
      <c r="BW48" s="10"/>
      <c r="BX48" s="45" t="str">
        <f>IF(BX36&gt;0,"ผลเกินดุล",IF(BX36=0,"ผลสมดุล","ผลขาดดุล"))</f>
        <v>ผลเกินดุล</v>
      </c>
      <c r="CC48" s="45" t="str">
        <f>IF(CC36&gt;0,"เกินดุล",IF(CC36=0,"สมดุล","ขาดดุล"))</f>
        <v>เกินดุล</v>
      </c>
      <c r="CD48" s="10"/>
      <c r="CE48" s="81" t="str">
        <f>IF(CE36&gt;0,"ผลเกินดุล",IF(CE36=0,"ผลสมดุล","ผลขาดดุล"))</f>
        <v>ผลขาดดุล</v>
      </c>
      <c r="CJ48" s="45" t="str">
        <f>IF(CJ36&gt;0,"เกินดุล",IF(CJ36=0,"สมดุล","ขาดดุล"))</f>
        <v>เกินดุล</v>
      </c>
      <c r="CK48" s="10"/>
      <c r="CL48" s="45" t="str">
        <f>IF(CL36&gt;0,"ผลเกินดุล",IF(CL36=0,"ผลสมดุล","ผลขาดดุล"))</f>
        <v>ผลเกินดุล</v>
      </c>
      <c r="CQ48" s="45" t="str">
        <f>IF(CQ36&gt;0,"เกินดุล",IF(CQ36=0,"สมดุล","ขาดดุล"))</f>
        <v>เกินดุล</v>
      </c>
      <c r="CR48" s="10"/>
      <c r="CS48" s="45" t="str">
        <f>IF(CS36&gt;0,"ผลเกินดุล",IF(CS36=0,"ผลสมดุล","ผลขาดดุล"))</f>
        <v>ผลเกินดุล</v>
      </c>
      <c r="CX48" s="45" t="str">
        <f>IF(CX36&gt;0,"เกินดุล",IF(CX36=0,"สมดุล","ขาดดุล"))</f>
        <v>เกินดุล</v>
      </c>
      <c r="CY48" s="10"/>
      <c r="CZ48" s="45" t="str">
        <f>IF(CZ36&gt;0,"ผลเกินดุล",IF(CZ36=0,"ผลสมดุล","ผลขาดดุล"))</f>
        <v>ผลเกินดุล</v>
      </c>
      <c r="DE48" s="45" t="str">
        <f>IF(DE36&gt;0,"เกินดุล",IF(DE36=0,"สมดุล","ขาดดุล"))</f>
        <v>เกินดุล</v>
      </c>
      <c r="DF48" s="10"/>
      <c r="DG48" s="45" t="str">
        <f>IF(DG36&gt;0,"ผลเกินดุล",IF(DG36=0,"ผลสมดุล","ผลขาดดุล"))</f>
        <v>ผลเกินดุล</v>
      </c>
    </row>
    <row r="49" spans="4:114" x14ac:dyDescent="0.2">
      <c r="D49" s="45" t="str">
        <f>IF(D36&gt;0,"เกินดุล",IF(D36=0,"สมดุล","ขาดดุล"))</f>
        <v>เกินดุล</v>
      </c>
      <c r="F49" s="45" t="str">
        <f>IF(F36&gt;0,"ผลเกินดุล",IF(F36=0,"ผลสมดุล","ผลขาดดุล"))</f>
        <v>ผลเกินดุล</v>
      </c>
    </row>
    <row r="51" spans="4:114" x14ac:dyDescent="0.2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 x14ac:dyDescent="0.2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 x14ac:dyDescent="0.2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 x14ac:dyDescent="0.2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 x14ac:dyDescent="0.2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 x14ac:dyDescent="0.2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 x14ac:dyDescent="0.2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 x14ac:dyDescent="0.2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 x14ac:dyDescent="0.2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 x14ac:dyDescent="0.2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 x14ac:dyDescent="0.2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 x14ac:dyDescent="0.2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 x14ac:dyDescent="0.2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 x14ac:dyDescent="0.2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 x14ac:dyDescent="0.2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 x14ac:dyDescent="0.2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 x14ac:dyDescent="0.2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G18:DQ32 A38:XFD41 E80:H65538 E69:G79 S49:V50 S68:V65538 R51:U67 Z49:AC50 Z68:AC65538 Y51:AB67 AG49:DQ50 AG68:DQ65538 AF51:DP67 L49:O50 L68:O65538 K51:N67 E50:H50 D51:G51 E68:F68 D52:E67 DK6:DQ16">
    <cfRule type="cellIs" dxfId="62" priority="159" stopIfTrue="1" operator="lessThan">
      <formula>0</formula>
    </cfRule>
  </conditionalFormatting>
  <conditionalFormatting sqref="DK38:DQ40">
    <cfRule type="cellIs" dxfId="61" priority="142" stopIfTrue="1" operator="lessThan">
      <formula>0</formula>
    </cfRule>
  </conditionalFormatting>
  <conditionalFormatting sqref="C43:CZ43">
    <cfRule type="cellIs" dxfId="60" priority="113" stopIfTrue="1" operator="lessThan">
      <formula>0</formula>
    </cfRule>
  </conditionalFormatting>
  <conditionalFormatting sqref="E4:H4">
    <cfRule type="cellIs" dxfId="59" priority="104" stopIfTrue="1" operator="lessThan">
      <formula>0</formula>
    </cfRule>
  </conditionalFormatting>
  <conditionalFormatting sqref="G17:H17">
    <cfRule type="cellIs" dxfId="58" priority="99" stopIfTrue="1" operator="lessThan">
      <formula>0</formula>
    </cfRule>
  </conditionalFormatting>
  <conditionalFormatting sqref="L37 N37:O37">
    <cfRule type="cellIs" dxfId="57" priority="96" stopIfTrue="1" operator="lessThan">
      <formula>0</formula>
    </cfRule>
  </conditionalFormatting>
  <conditionalFormatting sqref="E37 G37:H37 G33:H33 E36:H36 H34:H35">
    <cfRule type="cellIs" dxfId="56" priority="97" stopIfTrue="1" operator="lessThan">
      <formula>0</formula>
    </cfRule>
  </conditionalFormatting>
  <conditionalFormatting sqref="S37 U37:V37">
    <cfRule type="cellIs" dxfId="55" priority="95" stopIfTrue="1" operator="lessThan">
      <formula>0</formula>
    </cfRule>
  </conditionalFormatting>
  <conditionalFormatting sqref="Z37 AB37:AC37">
    <cfRule type="cellIs" dxfId="54" priority="94" stopIfTrue="1" operator="lessThan">
      <formula>0</formula>
    </cfRule>
  </conditionalFormatting>
  <conditionalFormatting sqref="AG37 AI37:AJ37">
    <cfRule type="cellIs" dxfId="53" priority="93" stopIfTrue="1" operator="lessThan">
      <formula>0</formula>
    </cfRule>
  </conditionalFormatting>
  <conditionalFormatting sqref="AN37 AP37:AQ37">
    <cfRule type="cellIs" dxfId="52" priority="92" stopIfTrue="1" operator="lessThan">
      <formula>0</formula>
    </cfRule>
  </conditionalFormatting>
  <conditionalFormatting sqref="AU37 AW37:AX37">
    <cfRule type="cellIs" dxfId="51" priority="91" stopIfTrue="1" operator="lessThan">
      <formula>0</formula>
    </cfRule>
  </conditionalFormatting>
  <conditionalFormatting sqref="BB37 BD37:BE37">
    <cfRule type="cellIs" dxfId="50" priority="90" stopIfTrue="1" operator="lessThan">
      <formula>0</formula>
    </cfRule>
  </conditionalFormatting>
  <conditionalFormatting sqref="BI37 BK37:BL37">
    <cfRule type="cellIs" dxfId="49" priority="89" stopIfTrue="1" operator="lessThan">
      <formula>0</formula>
    </cfRule>
  </conditionalFormatting>
  <conditionalFormatting sqref="BP37 BR37:BS37">
    <cfRule type="cellIs" dxfId="48" priority="88" stopIfTrue="1" operator="lessThan">
      <formula>0</formula>
    </cfRule>
  </conditionalFormatting>
  <conditionalFormatting sqref="BW37 BY37:BZ37">
    <cfRule type="cellIs" dxfId="47" priority="87" stopIfTrue="1" operator="lessThan">
      <formula>0</formula>
    </cfRule>
  </conditionalFormatting>
  <conditionalFormatting sqref="CD37 CF37:CG37">
    <cfRule type="cellIs" dxfId="46" priority="86" stopIfTrue="1" operator="lessThan">
      <formula>0</formula>
    </cfRule>
  </conditionalFormatting>
  <conditionalFormatting sqref="CK37 CM37:CN37">
    <cfRule type="cellIs" dxfId="45" priority="85" stopIfTrue="1" operator="lessThan">
      <formula>0</formula>
    </cfRule>
  </conditionalFormatting>
  <conditionalFormatting sqref="CR37 CT37:CU37">
    <cfRule type="cellIs" dxfId="44" priority="84" stopIfTrue="1" operator="lessThan">
      <formula>0</formula>
    </cfRule>
  </conditionalFormatting>
  <conditionalFormatting sqref="CY37 DA37:DB37">
    <cfRule type="cellIs" dxfId="43" priority="83" stopIfTrue="1" operator="lessThan">
      <formula>0</formula>
    </cfRule>
  </conditionalFormatting>
  <conditionalFormatting sqref="DF37 DH37:DI37">
    <cfRule type="cellIs" dxfId="42" priority="82" stopIfTrue="1" operator="lessThan">
      <formula>0</formula>
    </cfRule>
  </conditionalFormatting>
  <conditionalFormatting sqref="DM37 DO37:DP37">
    <cfRule type="cellIs" dxfId="41" priority="81" stopIfTrue="1" operator="lessThan">
      <formula>0</formula>
    </cfRule>
  </conditionalFormatting>
  <conditionalFormatting sqref="C40">
    <cfRule type="cellIs" dxfId="40" priority="78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39" priority="72" stopIfTrue="1" operator="lessThan">
      <formula>0</formula>
    </cfRule>
  </conditionalFormatting>
  <conditionalFormatting sqref="DO17:DP17">
    <cfRule type="cellIs" dxfId="38" priority="71" stopIfTrue="1" operator="lessThan">
      <formula>0</formula>
    </cfRule>
  </conditionalFormatting>
  <conditionalFormatting sqref="L48">
    <cfRule type="cellIs" dxfId="37" priority="69" stopIfTrue="1" operator="lessThan">
      <formula>0</formula>
    </cfRule>
  </conditionalFormatting>
  <conditionalFormatting sqref="S48">
    <cfRule type="cellIs" dxfId="36" priority="68" stopIfTrue="1" operator="lessThan">
      <formula>0</formula>
    </cfRule>
  </conditionalFormatting>
  <conditionalFormatting sqref="Z48">
    <cfRule type="cellIs" dxfId="35" priority="67" stopIfTrue="1" operator="lessThan">
      <formula>0</formula>
    </cfRule>
  </conditionalFormatting>
  <conditionalFormatting sqref="AG48">
    <cfRule type="cellIs" dxfId="34" priority="66" stopIfTrue="1" operator="lessThan">
      <formula>0</formula>
    </cfRule>
  </conditionalFormatting>
  <conditionalFormatting sqref="AN48">
    <cfRule type="cellIs" dxfId="33" priority="65" stopIfTrue="1" operator="lessThan">
      <formula>0</formula>
    </cfRule>
  </conditionalFormatting>
  <conditionalFormatting sqref="AU48">
    <cfRule type="cellIs" dxfId="32" priority="64" stopIfTrue="1" operator="lessThan">
      <formula>0</formula>
    </cfRule>
  </conditionalFormatting>
  <conditionalFormatting sqref="BB48">
    <cfRule type="cellIs" dxfId="31" priority="63" stopIfTrue="1" operator="lessThan">
      <formula>0</formula>
    </cfRule>
  </conditionalFormatting>
  <conditionalFormatting sqref="BI48">
    <cfRule type="cellIs" dxfId="30" priority="62" stopIfTrue="1" operator="lessThan">
      <formula>0</formula>
    </cfRule>
  </conditionalFormatting>
  <conditionalFormatting sqref="BP48">
    <cfRule type="cellIs" dxfId="29" priority="61" stopIfTrue="1" operator="lessThan">
      <formula>0</formula>
    </cfRule>
  </conditionalFormatting>
  <conditionalFormatting sqref="BW48">
    <cfRule type="cellIs" dxfId="28" priority="60" stopIfTrue="1" operator="lessThan">
      <formula>0</formula>
    </cfRule>
  </conditionalFormatting>
  <conditionalFormatting sqref="CD48">
    <cfRule type="cellIs" dxfId="27" priority="59" stopIfTrue="1" operator="lessThan">
      <formula>0</formula>
    </cfRule>
  </conditionalFormatting>
  <conditionalFormatting sqref="CK48">
    <cfRule type="cellIs" dxfId="26" priority="58" stopIfTrue="1" operator="lessThan">
      <formula>0</formula>
    </cfRule>
  </conditionalFormatting>
  <conditionalFormatting sqref="CR48">
    <cfRule type="cellIs" dxfId="25" priority="57" stopIfTrue="1" operator="lessThan">
      <formula>0</formula>
    </cfRule>
  </conditionalFormatting>
  <conditionalFormatting sqref="CY48">
    <cfRule type="cellIs" dxfId="24" priority="56" stopIfTrue="1" operator="lessThan">
      <formula>0</formula>
    </cfRule>
  </conditionalFormatting>
  <conditionalFormatting sqref="DF48">
    <cfRule type="cellIs" dxfId="23" priority="55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22" priority="51" stopIfTrue="1" operator="lessThan">
      <formula>0</formula>
    </cfRule>
  </conditionalFormatting>
  <conditionalFormatting sqref="O34 V34 AJ34 AQ34 BE34 BL34 BZ34 CG34 CN34 CU34 DB34 DP34">
    <cfRule type="cellIs" dxfId="21" priority="50" stopIfTrue="1" operator="lessThan">
      <formula>0</formula>
    </cfRule>
  </conditionalFormatting>
  <conditionalFormatting sqref="L4:O4">
    <cfRule type="cellIs" dxfId="20" priority="16" stopIfTrue="1" operator="lessThan">
      <formula>0</formula>
    </cfRule>
  </conditionalFormatting>
  <conditionalFormatting sqref="S4:V4">
    <cfRule type="cellIs" dxfId="19" priority="15" stopIfTrue="1" operator="lessThan">
      <formula>0</formula>
    </cfRule>
  </conditionalFormatting>
  <conditionalFormatting sqref="Z4:AC4">
    <cfRule type="cellIs" dxfId="18" priority="14" stopIfTrue="1" operator="lessThan">
      <formula>0</formula>
    </cfRule>
  </conditionalFormatting>
  <conditionalFormatting sqref="AG4:AJ4">
    <cfRule type="cellIs" dxfId="17" priority="13" stopIfTrue="1" operator="lessThan">
      <formula>0</formula>
    </cfRule>
  </conditionalFormatting>
  <conditionalFormatting sqref="AN4:AQ4">
    <cfRule type="cellIs" dxfId="16" priority="12" stopIfTrue="1" operator="lessThan">
      <formula>0</formula>
    </cfRule>
  </conditionalFormatting>
  <conditionalFormatting sqref="AU4:AX4">
    <cfRule type="cellIs" dxfId="15" priority="11" stopIfTrue="1" operator="lessThan">
      <formula>0</formula>
    </cfRule>
  </conditionalFormatting>
  <conditionalFormatting sqref="BB4:BE4">
    <cfRule type="cellIs" dxfId="14" priority="10" stopIfTrue="1" operator="lessThan">
      <formula>0</formula>
    </cfRule>
  </conditionalFormatting>
  <conditionalFormatting sqref="BI4:BL4">
    <cfRule type="cellIs" dxfId="13" priority="9" stopIfTrue="1" operator="lessThan">
      <formula>0</formula>
    </cfRule>
  </conditionalFormatting>
  <conditionalFormatting sqref="BP4:BS4">
    <cfRule type="cellIs" dxfId="12" priority="8" stopIfTrue="1" operator="lessThan">
      <formula>0</formula>
    </cfRule>
  </conditionalFormatting>
  <conditionalFormatting sqref="BW4:BZ4">
    <cfRule type="cellIs" dxfId="11" priority="7" stopIfTrue="1" operator="lessThan">
      <formula>0</formula>
    </cfRule>
  </conditionalFormatting>
  <conditionalFormatting sqref="CD4:CG4">
    <cfRule type="cellIs" dxfId="10" priority="6" stopIfTrue="1" operator="lessThan">
      <formula>0</formula>
    </cfRule>
  </conditionalFormatting>
  <conditionalFormatting sqref="CK4:CN4">
    <cfRule type="cellIs" dxfId="9" priority="5" stopIfTrue="1" operator="lessThan">
      <formula>0</formula>
    </cfRule>
  </conditionalFormatting>
  <conditionalFormatting sqref="CR4:CU4">
    <cfRule type="cellIs" dxfId="8" priority="4" stopIfTrue="1" operator="lessThan">
      <formula>0</formula>
    </cfRule>
  </conditionalFormatting>
  <conditionalFormatting sqref="CY4:DB4">
    <cfRule type="cellIs" dxfId="7" priority="3" stopIfTrue="1" operator="lessThan">
      <formula>0</formula>
    </cfRule>
  </conditionalFormatting>
  <conditionalFormatting sqref="DF4:DI4">
    <cfRule type="cellIs" dxfId="6" priority="2" stopIfTrue="1" operator="lessThan">
      <formula>0</formula>
    </cfRule>
  </conditionalFormatting>
  <conditionalFormatting sqref="DM4:DP4">
    <cfRule type="cellIs" dxfId="5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>
      <selection activeCell="H25" sqref="H25"/>
    </sheetView>
  </sheetViews>
  <sheetFormatPr defaultRowHeight="14.25" x14ac:dyDescent="0.2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27" customHeight="1" thickBot="1" x14ac:dyDescent="0.4">
      <c r="A1" s="122" t="s">
        <v>2907</v>
      </c>
      <c r="B1" s="122"/>
      <c r="C1" s="122"/>
      <c r="D1" s="122"/>
      <c r="E1" s="122"/>
      <c r="G1" s="123" t="s">
        <v>2923</v>
      </c>
      <c r="H1" s="124"/>
      <c r="I1" s="124"/>
      <c r="J1" s="124"/>
      <c r="K1" s="124"/>
      <c r="L1" s="124"/>
      <c r="M1" s="125"/>
    </row>
    <row r="2" spans="1:17" ht="13.5" customHeight="1" x14ac:dyDescent="0.2">
      <c r="A2" s="48"/>
      <c r="B2" s="49" t="s">
        <v>2859</v>
      </c>
      <c r="C2" s="49" t="s">
        <v>2861</v>
      </c>
      <c r="D2" s="50"/>
      <c r="E2" s="51" t="s">
        <v>2866</v>
      </c>
      <c r="G2" s="92"/>
      <c r="H2" s="92"/>
      <c r="I2" s="92"/>
      <c r="J2" s="78"/>
      <c r="K2" s="32"/>
      <c r="L2" s="79"/>
      <c r="M2" s="78"/>
    </row>
    <row r="3" spans="1:17" ht="18" x14ac:dyDescent="0.2">
      <c r="A3" s="52" t="s">
        <v>2858</v>
      </c>
      <c r="B3" s="53" t="s">
        <v>2860</v>
      </c>
      <c r="C3" s="53" t="s">
        <v>2862</v>
      </c>
      <c r="D3" s="53" t="s">
        <v>2864</v>
      </c>
      <c r="E3" s="54" t="s">
        <v>2867</v>
      </c>
      <c r="G3" s="96" t="s">
        <v>2858</v>
      </c>
      <c r="H3" s="93" t="s">
        <v>2916</v>
      </c>
      <c r="I3" s="94" t="s">
        <v>2917</v>
      </c>
      <c r="J3" s="32" t="s">
        <v>2871</v>
      </c>
      <c r="K3" s="32" t="s">
        <v>2862</v>
      </c>
      <c r="L3" s="32" t="s">
        <v>2864</v>
      </c>
      <c r="M3" s="33" t="s">
        <v>2869</v>
      </c>
    </row>
    <row r="4" spans="1:17" ht="18" x14ac:dyDescent="0.2">
      <c r="A4" s="55"/>
      <c r="B4" s="53"/>
      <c r="C4" s="53" t="s">
        <v>2863</v>
      </c>
      <c r="D4" s="53" t="s">
        <v>2865</v>
      </c>
      <c r="E4" s="53"/>
      <c r="G4" s="92"/>
      <c r="H4" s="93" t="s">
        <v>2860</v>
      </c>
      <c r="I4" s="93" t="s">
        <v>2863</v>
      </c>
      <c r="J4" s="32" t="s">
        <v>2860</v>
      </c>
      <c r="K4" s="32" t="s">
        <v>2863</v>
      </c>
      <c r="L4" s="32" t="s">
        <v>2865</v>
      </c>
      <c r="M4" s="33" t="s">
        <v>2867</v>
      </c>
    </row>
    <row r="5" spans="1:17" ht="18.75" thickBot="1" x14ac:dyDescent="0.25">
      <c r="A5" s="56"/>
      <c r="B5" s="57"/>
      <c r="C5" s="57"/>
      <c r="D5" s="58"/>
      <c r="E5" s="57"/>
      <c r="G5" s="97"/>
      <c r="H5" s="95"/>
      <c r="I5" s="95"/>
      <c r="J5" s="34"/>
      <c r="K5" s="34"/>
      <c r="L5" s="35"/>
      <c r="M5" s="34"/>
    </row>
    <row r="6" spans="1:17" ht="25.5" customHeight="1" thickBot="1" x14ac:dyDescent="0.25">
      <c r="A6" s="59" t="s">
        <v>16</v>
      </c>
      <c r="B6" s="60">
        <f>+Planfin_ก.ค.62!D34</f>
        <v>1463400000</v>
      </c>
      <c r="C6" s="60">
        <f>+Planfin_ก.ค.62!D35</f>
        <v>1371100000</v>
      </c>
      <c r="D6" s="60">
        <f>+Planfin_ก.ค.62!D36</f>
        <v>92300000</v>
      </c>
      <c r="E6" s="47" t="str">
        <f>+Planfin_ก.ค.62!D37</f>
        <v>เกินดุล</v>
      </c>
      <c r="G6" s="91" t="s">
        <v>16</v>
      </c>
      <c r="H6" s="87">
        <f>+Planfin_ก.ค.62!D34</f>
        <v>1463400000</v>
      </c>
      <c r="I6" s="87">
        <f>+Planfin_ก.ค.62!D35</f>
        <v>1371100000</v>
      </c>
      <c r="J6" s="117">
        <f>+Planfin_ก.ค.62!F34</f>
        <v>1184869925.2600002</v>
      </c>
      <c r="K6" s="117">
        <f>+Planfin_ก.ค.62!F35</f>
        <v>1135019305.2899997</v>
      </c>
      <c r="L6" s="117">
        <f>+Planfin_ก.ค.62!F36</f>
        <v>49850619.970000505</v>
      </c>
      <c r="M6" s="120" t="str">
        <f>+Planfin_ก.ค.62!F37</f>
        <v>ผลเกินดุล</v>
      </c>
    </row>
    <row r="7" spans="1:17" ht="25.5" customHeight="1" thickBot="1" x14ac:dyDescent="0.25">
      <c r="A7" s="59" t="s">
        <v>300</v>
      </c>
      <c r="B7" s="60">
        <f>+Planfin_ก.ค.62!K34</f>
        <v>433500000</v>
      </c>
      <c r="C7" s="60">
        <f>+Planfin_ก.ค.62!K35</f>
        <v>432500000</v>
      </c>
      <c r="D7" s="60">
        <f>+Planfin_ก.ค.62!K36</f>
        <v>1000000</v>
      </c>
      <c r="E7" s="47" t="str">
        <f>+Planfin_ก.ค.62!K37</f>
        <v>เกินดุล</v>
      </c>
      <c r="G7" s="91" t="s">
        <v>300</v>
      </c>
      <c r="H7" s="87">
        <f>+Planfin_ก.ค.62!K34</f>
        <v>433500000</v>
      </c>
      <c r="I7" s="87">
        <f>+Planfin_ก.ค.62!K35</f>
        <v>432500000</v>
      </c>
      <c r="J7" s="117">
        <f>+Planfin_ก.ค.62!M34</f>
        <v>340744047.36000001</v>
      </c>
      <c r="K7" s="117">
        <f>+Planfin_ก.ค.62!M35</f>
        <v>358880353.77999997</v>
      </c>
      <c r="L7" s="88">
        <f>+Planfin_ก.ค.62!M36</f>
        <v>-18136306.419999957</v>
      </c>
      <c r="M7" s="90" t="str">
        <f>+Planfin_ก.ค.62!M37</f>
        <v>ผลขาดดุล</v>
      </c>
    </row>
    <row r="8" spans="1:17" ht="25.5" customHeight="1" thickBot="1" x14ac:dyDescent="0.25">
      <c r="A8" s="59" t="s">
        <v>462</v>
      </c>
      <c r="B8" s="60">
        <f>+Planfin_ก.ค.62!R34</f>
        <v>104842750</v>
      </c>
      <c r="C8" s="60">
        <f>+Planfin_ก.ค.62!R35</f>
        <v>102766114.99000001</v>
      </c>
      <c r="D8" s="60">
        <f>+Planfin_ก.ค.62!R36</f>
        <v>2076635.0099999905</v>
      </c>
      <c r="E8" s="47" t="str">
        <f>+Planfin_ก.ค.62!R37</f>
        <v>เกินดุล</v>
      </c>
      <c r="G8" s="91" t="s">
        <v>462</v>
      </c>
      <c r="H8" s="87">
        <f>+Planfin_ก.ค.62!R34</f>
        <v>104842750</v>
      </c>
      <c r="I8" s="87">
        <f>+Planfin_ก.ค.62!R35</f>
        <v>102766114.99000001</v>
      </c>
      <c r="J8" s="117">
        <f>+Planfin_ก.ค.62!T34</f>
        <v>88448324.969999999</v>
      </c>
      <c r="K8" s="117">
        <f>+Planfin_ก.ค.62!T35</f>
        <v>84669979.379999995</v>
      </c>
      <c r="L8" s="117">
        <f>+Planfin_ก.ค.62!T36</f>
        <v>3778345.5900000036</v>
      </c>
      <c r="M8" s="119" t="str">
        <f>+Planfin_ก.ค.62!T37</f>
        <v>ผลเกินดุล</v>
      </c>
    </row>
    <row r="9" spans="1:17" ht="25.5" customHeight="1" thickBot="1" x14ac:dyDescent="0.25">
      <c r="A9" s="59" t="s">
        <v>2868</v>
      </c>
      <c r="B9" s="60">
        <f>+Planfin_ก.ค.62!Y34</f>
        <v>88478592.870000005</v>
      </c>
      <c r="C9" s="60">
        <f>+Planfin_ก.ค.62!Y35</f>
        <v>87232205.939999998</v>
      </c>
      <c r="D9" s="60">
        <f>+Planfin_ก.ค.62!Y36</f>
        <v>1246386.9300000072</v>
      </c>
      <c r="E9" s="47" t="str">
        <f>+Planfin_ก.ค.62!Y37</f>
        <v>เกินดุล</v>
      </c>
      <c r="G9" s="91" t="s">
        <v>2868</v>
      </c>
      <c r="H9" s="87">
        <f>+Planfin_ก.ค.62!Y34</f>
        <v>88478592.870000005</v>
      </c>
      <c r="I9" s="87">
        <f>+Planfin_ก.ค.62!Y35</f>
        <v>87232205.939999998</v>
      </c>
      <c r="J9" s="117">
        <f>+Planfin_ก.ค.62!AA34</f>
        <v>67707689.799999997</v>
      </c>
      <c r="K9" s="117">
        <f>+Planfin_ก.ค.62!AA35</f>
        <v>64321059.829999998</v>
      </c>
      <c r="L9" s="117">
        <f>+Planfin_ก.ค.62!AA36</f>
        <v>3386629.9699999988</v>
      </c>
      <c r="M9" s="119" t="str">
        <f>+Planfin_ก.ค.62!AA37</f>
        <v>ผลเกินดุล</v>
      </c>
    </row>
    <row r="10" spans="1:17" ht="25.5" customHeight="1" thickBot="1" x14ac:dyDescent="0.25">
      <c r="A10" s="59" t="s">
        <v>1613</v>
      </c>
      <c r="B10" s="60">
        <f>+Planfin_ก.ค.62!AF34</f>
        <v>76642188.239999995</v>
      </c>
      <c r="C10" s="60">
        <f>+Planfin_ก.ค.62!AF35</f>
        <v>73479134.400000006</v>
      </c>
      <c r="D10" s="60">
        <f>+Planfin_ก.ค.62!AF36</f>
        <v>3163053.8399999887</v>
      </c>
      <c r="E10" s="47" t="str">
        <f>+Planfin_ก.ค.62!AF37</f>
        <v>เกินดุล</v>
      </c>
      <c r="G10" s="91" t="s">
        <v>1613</v>
      </c>
      <c r="H10" s="87">
        <f>+Planfin_ก.ค.62!AF34</f>
        <v>76642188.239999995</v>
      </c>
      <c r="I10" s="87">
        <f>+Planfin_ก.ค.62!AF35</f>
        <v>73479134.400000006</v>
      </c>
      <c r="J10" s="117">
        <f>+Planfin_ก.ค.62!AH34</f>
        <v>70014504.970000014</v>
      </c>
      <c r="K10" s="117">
        <f>+Planfin_ก.ค.62!AH35</f>
        <v>67440141.530000001</v>
      </c>
      <c r="L10" s="117">
        <f>+Planfin_ก.ค.62!AH36</f>
        <v>2574363.4400000125</v>
      </c>
      <c r="M10" s="119" t="str">
        <f>+Planfin_ก.ค.62!AH37</f>
        <v>ผลเกินดุล</v>
      </c>
      <c r="Q10" s="19"/>
    </row>
    <row r="11" spans="1:17" ht="25.5" customHeight="1" thickBot="1" x14ac:dyDescent="0.25">
      <c r="A11" s="59" t="s">
        <v>468</v>
      </c>
      <c r="B11" s="60">
        <f>+Planfin_ก.ค.62!AM34</f>
        <v>71208500</v>
      </c>
      <c r="C11" s="60">
        <f>+Planfin_ก.ค.62!AM35</f>
        <v>69951300</v>
      </c>
      <c r="D11" s="60">
        <f>+Planfin_ก.ค.62!AM36</f>
        <v>1257200</v>
      </c>
      <c r="E11" s="47" t="str">
        <f>+Planfin_ก.ค.62!AM37</f>
        <v>เกินดุล</v>
      </c>
      <c r="G11" s="91" t="s">
        <v>468</v>
      </c>
      <c r="H11" s="87">
        <f>+Planfin_ก.ค.62!AM34</f>
        <v>71208500</v>
      </c>
      <c r="I11" s="87">
        <f>+Planfin_ก.ค.62!AM35</f>
        <v>69951300</v>
      </c>
      <c r="J11" s="117">
        <f>+Planfin_ก.ค.62!AO34</f>
        <v>62726918.720000006</v>
      </c>
      <c r="K11" s="117">
        <f>+Planfin_ก.ค.62!AO35</f>
        <v>60276905.5</v>
      </c>
      <c r="L11" s="117">
        <f>+Planfin_ก.ค.62!AO36</f>
        <v>2450013.2200000063</v>
      </c>
      <c r="M11" s="119" t="str">
        <f>+Planfin_ก.ค.62!AO37</f>
        <v>ผลเกินดุล</v>
      </c>
    </row>
    <row r="12" spans="1:17" ht="25.5" customHeight="1" thickBot="1" x14ac:dyDescent="0.25">
      <c r="A12" s="59" t="s">
        <v>470</v>
      </c>
      <c r="B12" s="60">
        <f>+Planfin_ก.ค.62!AT34</f>
        <v>192795743.91999999</v>
      </c>
      <c r="C12" s="60">
        <f>+Planfin_ก.ค.62!AT35</f>
        <v>183399984.87</v>
      </c>
      <c r="D12" s="60">
        <f>+Planfin_ก.ค.62!AT36</f>
        <v>9395759.0499999821</v>
      </c>
      <c r="E12" s="47" t="str">
        <f>+Planfin_ก.ค.62!AT37</f>
        <v>เกินดุล</v>
      </c>
      <c r="G12" s="91" t="s">
        <v>470</v>
      </c>
      <c r="H12" s="87">
        <f>+Planfin_ก.ค.62!AT34</f>
        <v>192795743.91999999</v>
      </c>
      <c r="I12" s="87">
        <f>+Planfin_ก.ค.62!AT35</f>
        <v>183399984.87</v>
      </c>
      <c r="J12" s="117">
        <f>+Planfin_ก.ค.62!AV34</f>
        <v>178550826.26000002</v>
      </c>
      <c r="K12" s="117">
        <f>+Planfin_ก.ค.62!AV35</f>
        <v>160861514.78000003</v>
      </c>
      <c r="L12" s="117">
        <f>+Planfin_ก.ค.62!AV36</f>
        <v>17689311.479999989</v>
      </c>
      <c r="M12" s="120" t="str">
        <f>+Planfin_ก.ค.62!AV37</f>
        <v>ผลเกินดุล</v>
      </c>
    </row>
    <row r="13" spans="1:17" ht="25.5" customHeight="1" thickBot="1" x14ac:dyDescent="0.25">
      <c r="A13" s="59" t="s">
        <v>472</v>
      </c>
      <c r="B13" s="60">
        <f>+Planfin_ก.ค.62!BA34</f>
        <v>82455000</v>
      </c>
      <c r="C13" s="60">
        <f>+Planfin_ก.ค.62!BA35</f>
        <v>82239810</v>
      </c>
      <c r="D13" s="60">
        <f>+Planfin_ก.ค.62!BA36</f>
        <v>215190</v>
      </c>
      <c r="E13" s="47" t="str">
        <f>+Planfin_ก.ค.62!BA37</f>
        <v>เกินดุล</v>
      </c>
      <c r="G13" s="91" t="s">
        <v>472</v>
      </c>
      <c r="H13" s="87">
        <f>+Planfin_ก.ค.62!BA34</f>
        <v>82455000</v>
      </c>
      <c r="I13" s="87">
        <f>+Planfin_ก.ค.62!BA35</f>
        <v>82239810</v>
      </c>
      <c r="J13" s="117">
        <f>+Planfin_ก.ค.62!BC34</f>
        <v>74847480.590000004</v>
      </c>
      <c r="K13" s="117">
        <f>+Planfin_ก.ค.62!BC35</f>
        <v>64964138.169999994</v>
      </c>
      <c r="L13" s="117">
        <f>+Planfin_ก.ค.62!BC36</f>
        <v>9883342.4200000092</v>
      </c>
      <c r="M13" s="119" t="str">
        <f>+Planfin_ก.ค.62!BC37</f>
        <v>ผลเกินดุล</v>
      </c>
    </row>
    <row r="14" spans="1:17" ht="25.5" customHeight="1" thickBot="1" x14ac:dyDescent="0.25">
      <c r="A14" s="59" t="s">
        <v>474</v>
      </c>
      <c r="B14" s="60">
        <f>+Planfin_ก.ค.62!BH34</f>
        <v>88143752.550000012</v>
      </c>
      <c r="C14" s="60">
        <f>+Planfin_ก.ค.62!BH35</f>
        <v>84143677.090000004</v>
      </c>
      <c r="D14" s="60">
        <f>+Planfin_ก.ค.62!BH36</f>
        <v>4000075.4600000083</v>
      </c>
      <c r="E14" s="47" t="str">
        <f>+Planfin_ก.ค.62!BH37</f>
        <v>เกินดุล</v>
      </c>
      <c r="G14" s="91" t="s">
        <v>474</v>
      </c>
      <c r="H14" s="87">
        <f>+Planfin_ก.ค.62!BH34</f>
        <v>88143752.550000012</v>
      </c>
      <c r="I14" s="87">
        <f>+Planfin_ก.ค.62!BH35</f>
        <v>84143677.090000004</v>
      </c>
      <c r="J14" s="117">
        <f>+Planfin_ก.ค.62!BJ34</f>
        <v>75051315.570000023</v>
      </c>
      <c r="K14" s="117">
        <f>+Planfin_ก.ค.62!BJ35</f>
        <v>68477894.180000007</v>
      </c>
      <c r="L14" s="117">
        <f>+Planfin_ก.ค.62!BJ36</f>
        <v>6573421.3900000155</v>
      </c>
      <c r="M14" s="119" t="str">
        <f>+Planfin_ก.ค.62!BJ37</f>
        <v>ผลเกินดุล</v>
      </c>
    </row>
    <row r="15" spans="1:17" ht="25.5" customHeight="1" thickBot="1" x14ac:dyDescent="0.25">
      <c r="A15" s="59" t="s">
        <v>476</v>
      </c>
      <c r="B15" s="60">
        <f>+Planfin_ก.ค.62!BO34</f>
        <v>80310000</v>
      </c>
      <c r="C15" s="60">
        <f>+Planfin_ก.ค.62!BO35</f>
        <v>78200000</v>
      </c>
      <c r="D15" s="60">
        <f>+Planfin_ก.ค.62!BO36</f>
        <v>2110000</v>
      </c>
      <c r="E15" s="47" t="str">
        <f>+Planfin_ก.ค.62!BO37</f>
        <v>เกินดุล</v>
      </c>
      <c r="G15" s="91" t="s">
        <v>476</v>
      </c>
      <c r="H15" s="87">
        <f>+Planfin_ก.ค.62!BO34</f>
        <v>80310000</v>
      </c>
      <c r="I15" s="87">
        <f>+Planfin_ก.ค.62!BO35</f>
        <v>78200000</v>
      </c>
      <c r="J15" s="117">
        <f>+Planfin_ก.ค.62!BQ34</f>
        <v>75938939.790000007</v>
      </c>
      <c r="K15" s="117">
        <f>+Planfin_ก.ค.62!BQ35</f>
        <v>68454300.210000008</v>
      </c>
      <c r="L15" s="117">
        <f>+Planfin_ก.ค.62!BQ36</f>
        <v>7484639.5799999982</v>
      </c>
      <c r="M15" s="120" t="str">
        <f>+Planfin_ก.ค.62!BQ37</f>
        <v>ผลเกินดุล</v>
      </c>
    </row>
    <row r="16" spans="1:17" ht="25.5" customHeight="1" thickBot="1" x14ac:dyDescent="0.25">
      <c r="A16" s="59" t="s">
        <v>478</v>
      </c>
      <c r="B16" s="60">
        <f>+Planfin_ก.ค.62!BV34</f>
        <v>82522320.210000008</v>
      </c>
      <c r="C16" s="60">
        <f>+Planfin_ก.ค.62!BV35</f>
        <v>82305386</v>
      </c>
      <c r="D16" s="60">
        <f>+Planfin_ก.ค.62!BV36</f>
        <v>216934.21000000834</v>
      </c>
      <c r="E16" s="47" t="str">
        <f>+Planfin_ก.ค.62!BV37</f>
        <v>เกินดุล</v>
      </c>
      <c r="G16" s="91" t="s">
        <v>478</v>
      </c>
      <c r="H16" s="87">
        <f>+Planfin_ก.ค.62!BV34</f>
        <v>82522320.210000008</v>
      </c>
      <c r="I16" s="87">
        <f>+Planfin_ก.ค.62!BV35</f>
        <v>82305386</v>
      </c>
      <c r="J16" s="117">
        <f>+Planfin_ก.ค.62!BX34</f>
        <v>80124834.459999979</v>
      </c>
      <c r="K16" s="117">
        <f>+Planfin_ก.ค.62!BX35</f>
        <v>66650000.829999998</v>
      </c>
      <c r="L16" s="117">
        <f>+Planfin_ก.ค.62!BX36</f>
        <v>13474833.62999998</v>
      </c>
      <c r="M16" s="120" t="str">
        <f>+Planfin_ก.ค.62!BX37</f>
        <v>ผลเกินดุล</v>
      </c>
    </row>
    <row r="17" spans="1:13" ht="25.5" customHeight="1" thickBot="1" x14ac:dyDescent="0.25">
      <c r="A17" s="59" t="s">
        <v>480</v>
      </c>
      <c r="B17" s="60">
        <f>+Planfin_ก.ค.62!CC34</f>
        <v>138082583.66999999</v>
      </c>
      <c r="C17" s="60">
        <f>+Planfin_ก.ค.62!CC35</f>
        <v>126367754.84999998</v>
      </c>
      <c r="D17" s="60">
        <f>+Planfin_ก.ค.62!CC36</f>
        <v>11714828.820000008</v>
      </c>
      <c r="E17" s="47" t="str">
        <f>+Planfin_ก.ค.62!CC37</f>
        <v>เกินดุล</v>
      </c>
      <c r="G17" s="91" t="s">
        <v>480</v>
      </c>
      <c r="H17" s="87">
        <f>+Planfin_ก.ค.62!CC34</f>
        <v>138082583.66999999</v>
      </c>
      <c r="I17" s="87">
        <f>+Planfin_ก.ค.62!CC35</f>
        <v>126367754.84999998</v>
      </c>
      <c r="J17" s="117">
        <f>+Planfin_ก.ค.62!CE34</f>
        <v>117201355.67</v>
      </c>
      <c r="K17" s="117">
        <f>+Planfin_ก.ค.62!CE35</f>
        <v>117343144.93000001</v>
      </c>
      <c r="L17" s="88">
        <f>+Planfin_ก.ค.62!CE36</f>
        <v>-141789.26000000536</v>
      </c>
      <c r="M17" s="89" t="str">
        <f>+Planfin_ก.ค.62!CE37</f>
        <v>ผลขาดดุล</v>
      </c>
    </row>
    <row r="18" spans="1:13" ht="25.5" customHeight="1" thickBot="1" x14ac:dyDescent="0.25">
      <c r="A18" s="59" t="s">
        <v>482</v>
      </c>
      <c r="B18" s="60">
        <f>+Planfin_ก.ค.62!CJ34</f>
        <v>44836000</v>
      </c>
      <c r="C18" s="60">
        <f>+Planfin_ก.ค.62!CJ35</f>
        <v>44672000</v>
      </c>
      <c r="D18" s="60">
        <f>+Planfin_ก.ค.62!CJ36</f>
        <v>164000</v>
      </c>
      <c r="E18" s="47" t="str">
        <f>+Planfin_ก.ค.62!CJ37</f>
        <v>เกินดุล</v>
      </c>
      <c r="G18" s="91" t="s">
        <v>482</v>
      </c>
      <c r="H18" s="87">
        <f>+Planfin_ก.ค.62!CJ34</f>
        <v>44836000</v>
      </c>
      <c r="I18" s="87">
        <f>+Planfin_ก.ค.62!CJ35</f>
        <v>44672000</v>
      </c>
      <c r="J18" s="117">
        <f>+Planfin_ก.ค.62!CL34</f>
        <v>43207199.81000001</v>
      </c>
      <c r="K18" s="117">
        <f>+Planfin_ก.ค.62!CL35</f>
        <v>36332449.709999993</v>
      </c>
      <c r="L18" s="117">
        <f>+Planfin_ก.ค.62!CL36</f>
        <v>6874750.1000000164</v>
      </c>
      <c r="M18" s="120" t="str">
        <f>+Planfin_ก.ค.62!CL37</f>
        <v>ผลเกินดุล</v>
      </c>
    </row>
    <row r="19" spans="1:13" ht="25.5" customHeight="1" thickBot="1" x14ac:dyDescent="0.25">
      <c r="A19" s="59" t="s">
        <v>484</v>
      </c>
      <c r="B19" s="60">
        <f>+Planfin_ก.ค.62!CQ34</f>
        <v>109870031.95999999</v>
      </c>
      <c r="C19" s="60">
        <f>+Planfin_ก.ค.62!CQ35</f>
        <v>106496484.77</v>
      </c>
      <c r="D19" s="60">
        <f>+Planfin_ก.ค.62!CQ36</f>
        <v>3373547.1899999976</v>
      </c>
      <c r="E19" s="47" t="str">
        <f>+Planfin_ก.ค.62!CQ37</f>
        <v>เกินดุล</v>
      </c>
      <c r="G19" s="91" t="s">
        <v>484</v>
      </c>
      <c r="H19" s="87">
        <f>+Planfin_ก.ค.62!CQ34</f>
        <v>109870031.95999999</v>
      </c>
      <c r="I19" s="87">
        <f>+Planfin_ก.ค.62!CQ35</f>
        <v>106496484.77</v>
      </c>
      <c r="J19" s="117">
        <f>+Planfin_ก.ค.62!CS34</f>
        <v>92524003.49000001</v>
      </c>
      <c r="K19" s="117">
        <f>+Planfin_ก.ค.62!CS35</f>
        <v>87236306.820000008</v>
      </c>
      <c r="L19" s="117">
        <f>+Planfin_ก.ค.62!CS36</f>
        <v>5287696.6700000018</v>
      </c>
      <c r="M19" s="120" t="str">
        <f>+Planfin_ก.ค.62!CS37</f>
        <v>ผลเกินดุล</v>
      </c>
    </row>
    <row r="20" spans="1:13" ht="25.5" customHeight="1" thickBot="1" x14ac:dyDescent="0.25">
      <c r="A20" s="59" t="s">
        <v>486</v>
      </c>
      <c r="B20" s="60">
        <f>+Planfin_ก.ค.62!CX34</f>
        <v>49994481</v>
      </c>
      <c r="C20" s="60">
        <f>+Planfin_ก.ค.62!CX35</f>
        <v>48422900</v>
      </c>
      <c r="D20" s="60">
        <f>+Planfin_ก.ค.62!CX36</f>
        <v>1571581</v>
      </c>
      <c r="E20" s="47" t="str">
        <f>+Planfin_ก.ค.62!CX37</f>
        <v>เกินดุล</v>
      </c>
      <c r="G20" s="91" t="s">
        <v>486</v>
      </c>
      <c r="H20" s="87">
        <f>+Planfin_ก.ค.62!CX34</f>
        <v>49994481</v>
      </c>
      <c r="I20" s="87">
        <f>+Planfin_ก.ค.62!CX35</f>
        <v>48422900</v>
      </c>
      <c r="J20" s="117">
        <f>+Planfin_ก.ค.62!CZ34</f>
        <v>46769844.839999996</v>
      </c>
      <c r="K20" s="117">
        <f>+Planfin_ก.ค.62!CZ35</f>
        <v>40726465.490000002</v>
      </c>
      <c r="L20" s="117">
        <f>+Planfin_ก.ค.62!CZ36</f>
        <v>6043379.349999994</v>
      </c>
      <c r="M20" s="120" t="str">
        <f>+Planfin_ก.ค.62!CZ37</f>
        <v>ผลเกินดุล</v>
      </c>
    </row>
    <row r="21" spans="1:13" ht="25.5" customHeight="1" thickBot="1" x14ac:dyDescent="0.25">
      <c r="A21" s="59" t="s">
        <v>488</v>
      </c>
      <c r="B21" s="60">
        <f>+Planfin_ก.ค.62!DE34</f>
        <v>53566300</v>
      </c>
      <c r="C21" s="60">
        <f>+Planfin_ก.ค.62!DE35</f>
        <v>53518500</v>
      </c>
      <c r="D21" s="60">
        <f>+Planfin_ก.ค.62!DE36</f>
        <v>47800</v>
      </c>
      <c r="E21" s="47" t="str">
        <f>+Planfin_ก.ค.62!DE37</f>
        <v>เกินดุล</v>
      </c>
      <c r="G21" s="91" t="s">
        <v>488</v>
      </c>
      <c r="H21" s="87">
        <f>+Planfin_ก.ค.62!DE34</f>
        <v>53566300</v>
      </c>
      <c r="I21" s="87">
        <f>+Planfin_ก.ค.62!DE35</f>
        <v>53518500</v>
      </c>
      <c r="J21" s="117">
        <f>+Planfin_ก.ค.62!DG34</f>
        <v>48161123.460000001</v>
      </c>
      <c r="K21" s="117">
        <f>+Planfin_ก.ค.62!DG35</f>
        <v>44797662.079999998</v>
      </c>
      <c r="L21" s="117">
        <f>+Planfin_ก.ค.62!DG36</f>
        <v>3363461.3800000027</v>
      </c>
      <c r="M21" s="120" t="str">
        <f>+Planfin_ก.ค.62!DG37</f>
        <v>ผลเกินดุล</v>
      </c>
    </row>
    <row r="22" spans="1:13" ht="25.5" customHeight="1" thickBot="1" x14ac:dyDescent="0.25">
      <c r="A22" s="61" t="s">
        <v>2789</v>
      </c>
      <c r="B22" s="62">
        <f>+Planfin_ก.ค.62!DL34</f>
        <v>3022663751.4399996</v>
      </c>
      <c r="C22" s="62">
        <f>+Planfin_ก.ค.62!DL35</f>
        <v>3096883252.9100008</v>
      </c>
      <c r="D22" s="62">
        <f>+Planfin_ก.ค.62!DN36</f>
        <v>120436712.51000071</v>
      </c>
      <c r="E22" s="63" t="str">
        <f>+Planfin_ก.ค.62!DN37</f>
        <v>ผลเกินดุล</v>
      </c>
      <c r="G22" s="91" t="s">
        <v>2789</v>
      </c>
      <c r="H22" s="87">
        <f>+Planfin_ก.ค.62!DL34</f>
        <v>3022663751.4399996</v>
      </c>
      <c r="I22" s="87">
        <f>+Planfin_ก.ค.62!DL35</f>
        <v>3096883252.9100008</v>
      </c>
      <c r="J22" s="118">
        <f>SUM(J6:J21)</f>
        <v>2646888335.0200005</v>
      </c>
      <c r="K22" s="118">
        <f t="shared" ref="K22:L22" si="0">SUM(K6:K21)</f>
        <v>2526451622.5099998</v>
      </c>
      <c r="L22" s="118">
        <f t="shared" si="0"/>
        <v>120436712.51000059</v>
      </c>
      <c r="M22" s="121" t="str">
        <f>+Planfin_ก.ค.62!DN37</f>
        <v>ผลเกินดุล</v>
      </c>
    </row>
    <row r="24" spans="1:13" x14ac:dyDescent="0.2">
      <c r="B24" s="19">
        <f>SUM(B6:B21)</f>
        <v>3160648244.4200001</v>
      </c>
      <c r="C24" s="19">
        <f>SUM(C6:C21)</f>
        <v>3026795252.9100003</v>
      </c>
      <c r="D24" s="19">
        <f>SUM(D6:D21)</f>
        <v>133852991.50999999</v>
      </c>
      <c r="J24" s="21"/>
      <c r="K24" s="21"/>
      <c r="L24" s="21"/>
    </row>
    <row r="30" spans="1:13" x14ac:dyDescent="0.2">
      <c r="K30" s="21"/>
    </row>
  </sheetData>
  <mergeCells count="2">
    <mergeCell ref="A1:E1"/>
    <mergeCell ref="G1:M1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N17" sqref="N17"/>
    </sheetView>
  </sheetViews>
  <sheetFormatPr defaultColWidth="24.375" defaultRowHeight="15" x14ac:dyDescent="0.2"/>
  <cols>
    <col min="1" max="1" width="6" style="39" customWidth="1"/>
    <col min="2" max="2" width="21" style="39" customWidth="1"/>
    <col min="3" max="4" width="20.375" style="39" customWidth="1"/>
    <col min="5" max="6" width="14.125" style="39" customWidth="1"/>
    <col min="7" max="7" width="3.25" style="39" customWidth="1"/>
    <col min="8" max="8" width="23.75" style="39" customWidth="1"/>
    <col min="9" max="10" width="21.125" style="39" customWidth="1"/>
    <col min="11" max="12" width="14.875" style="39" customWidth="1"/>
    <col min="13" max="16384" width="24.375" style="39"/>
  </cols>
  <sheetData>
    <row r="1" spans="2:12" ht="28.5" customHeight="1" x14ac:dyDescent="0.35">
      <c r="B1" s="64"/>
      <c r="C1" s="64"/>
      <c r="D1" s="135" t="s">
        <v>2924</v>
      </c>
      <c r="E1" s="135"/>
      <c r="F1" s="135"/>
      <c r="H1" s="130" t="s">
        <v>2925</v>
      </c>
      <c r="I1" s="130"/>
      <c r="J1" s="130"/>
      <c r="K1" s="130"/>
      <c r="L1" s="130"/>
    </row>
    <row r="2" spans="2:12" ht="75" customHeight="1" x14ac:dyDescent="0.2">
      <c r="B2" s="126" t="s">
        <v>2858</v>
      </c>
      <c r="C2" s="126" t="s">
        <v>2908</v>
      </c>
      <c r="D2" s="126" t="s">
        <v>2909</v>
      </c>
      <c r="E2" s="128" t="s">
        <v>2875</v>
      </c>
      <c r="F2" s="129"/>
      <c r="H2" s="131" t="s">
        <v>2858</v>
      </c>
      <c r="I2" s="71" t="s">
        <v>2910</v>
      </c>
      <c r="J2" s="71" t="s">
        <v>2911</v>
      </c>
      <c r="K2" s="133" t="s">
        <v>2875</v>
      </c>
      <c r="L2" s="134"/>
    </row>
    <row r="3" spans="2:12" ht="23.25" x14ac:dyDescent="0.35">
      <c r="B3" s="127"/>
      <c r="C3" s="127"/>
      <c r="D3" s="127"/>
      <c r="E3" s="65" t="s">
        <v>2876</v>
      </c>
      <c r="F3" s="65" t="s">
        <v>2877</v>
      </c>
      <c r="H3" s="132"/>
      <c r="I3" s="72"/>
      <c r="J3" s="72"/>
      <c r="K3" s="73" t="s">
        <v>2876</v>
      </c>
      <c r="L3" s="74" t="s">
        <v>2877</v>
      </c>
    </row>
    <row r="4" spans="2:12" ht="23.25" x14ac:dyDescent="0.35">
      <c r="B4" s="82" t="s">
        <v>16</v>
      </c>
      <c r="C4" s="67">
        <f>+Planfin_ก.ค.62!E34</f>
        <v>1219500000.0000002</v>
      </c>
      <c r="D4" s="67">
        <f>+Planfin_ก.ค.62!F34</f>
        <v>1184869925.2600002</v>
      </c>
      <c r="E4" s="83">
        <f>+Planfin_ก.ค.62!G34</f>
        <v>-34630074.739999995</v>
      </c>
      <c r="F4" s="84">
        <f>+Planfin_ก.ค.62!H34</f>
        <v>-2.8396945256252555</v>
      </c>
      <c r="H4" s="66" t="s">
        <v>16</v>
      </c>
      <c r="I4" s="75">
        <f>+Planfin_ก.ค.62!E35</f>
        <v>1142583333.3333335</v>
      </c>
      <c r="J4" s="75">
        <f>+Planfin_ก.ค.62!F35</f>
        <v>1135019305.2899997</v>
      </c>
      <c r="K4" s="100">
        <f>+Planfin_ก.ค.62!G35</f>
        <v>-7564028.043333333</v>
      </c>
      <c r="L4" s="85">
        <f>+Planfin_ก.ค.62!H35</f>
        <v>-0.66201106060827064</v>
      </c>
    </row>
    <row r="5" spans="2:12" ht="23.25" x14ac:dyDescent="0.35">
      <c r="B5" s="82" t="s">
        <v>2033</v>
      </c>
      <c r="C5" s="67">
        <f>+Planfin_ก.ค.62!L34</f>
        <v>361250000.00000006</v>
      </c>
      <c r="D5" s="67">
        <f>+Planfin_ก.ค.62!M34</f>
        <v>340744047.36000001</v>
      </c>
      <c r="E5" s="83">
        <f>+Planfin_ก.ค.62!N34</f>
        <v>-20505952.6399999</v>
      </c>
      <c r="F5" s="84">
        <f>+Planfin_ก.ค.62!O34</f>
        <v>-5.6763882740484144</v>
      </c>
      <c r="H5" s="66" t="s">
        <v>2033</v>
      </c>
      <c r="I5" s="75">
        <f>+Planfin_ก.ค.62!L35</f>
        <v>360416666.66666657</v>
      </c>
      <c r="J5" s="75">
        <f>+Planfin_ก.ค.62!M35</f>
        <v>358880353.77999997</v>
      </c>
      <c r="K5" s="100">
        <f>+Planfin_ก.ค.62!N35</f>
        <v>-1536312.8866666667</v>
      </c>
      <c r="L5" s="85">
        <f>+Planfin_ก.ค.62!O35</f>
        <v>-0.42626022289017351</v>
      </c>
    </row>
    <row r="6" spans="2:12" ht="23.25" x14ac:dyDescent="0.35">
      <c r="B6" s="82" t="s">
        <v>2086</v>
      </c>
      <c r="C6" s="67">
        <f>+Planfin_ก.ค.62!S34</f>
        <v>87368958.333333343</v>
      </c>
      <c r="D6" s="67">
        <f>+Planfin_ก.ค.62!T34</f>
        <v>88448324.969999999</v>
      </c>
      <c r="E6" s="67">
        <f>+Planfin_ก.ค.62!U34</f>
        <v>1079366.6366666667</v>
      </c>
      <c r="F6" s="99">
        <f>+Planfin_ก.ค.62!V34</f>
        <v>1.2354120470895698</v>
      </c>
      <c r="H6" s="66" t="s">
        <v>2086</v>
      </c>
      <c r="I6" s="75">
        <f>+Planfin_ก.ค.62!S35</f>
        <v>85638429.158333331</v>
      </c>
      <c r="J6" s="75">
        <f>+Planfin_ก.ค.62!T35</f>
        <v>84669979.379999995</v>
      </c>
      <c r="K6" s="100">
        <f>+Planfin_ก.ค.62!U35</f>
        <v>-968449.77833333332</v>
      </c>
      <c r="L6" s="85">
        <f>+Planfin_ก.ค.62!V35</f>
        <v>-1.1308588770852006</v>
      </c>
    </row>
    <row r="7" spans="2:12" ht="23.25" x14ac:dyDescent="0.35">
      <c r="B7" s="82" t="s">
        <v>2403</v>
      </c>
      <c r="C7" s="67">
        <f>+Planfin_ก.ค.62!Z34</f>
        <v>73732160.725000009</v>
      </c>
      <c r="D7" s="67">
        <f>+Planfin_ก.ค.62!AA34</f>
        <v>67707689.799999997</v>
      </c>
      <c r="E7" s="83">
        <f>+Planfin_ก.ค.62!AB34</f>
        <v>-6024470.9250000007</v>
      </c>
      <c r="F7" s="84">
        <f>+Planfin_ก.ค.62!AC34</f>
        <v>-8.1707505459789296</v>
      </c>
      <c r="H7" s="66" t="s">
        <v>2403</v>
      </c>
      <c r="I7" s="75">
        <f>+Planfin_ก.ค.62!Z35</f>
        <v>72693504.950000003</v>
      </c>
      <c r="J7" s="75">
        <f>+Planfin_ก.ค.62!AA35</f>
        <v>64321059.829999998</v>
      </c>
      <c r="K7" s="100">
        <f>+Planfin_ก.ค.62!AB35</f>
        <v>-8372445.120000001</v>
      </c>
      <c r="L7" s="85">
        <f>+Planfin_ก.ค.62!AC35</f>
        <v>-11.517459676430144</v>
      </c>
    </row>
    <row r="8" spans="2:12" ht="23.25" x14ac:dyDescent="0.35">
      <c r="B8" s="82" t="s">
        <v>2088</v>
      </c>
      <c r="C8" s="68">
        <f>+Planfin_ก.ค.62!AG34</f>
        <v>63868490.199999996</v>
      </c>
      <c r="D8" s="68">
        <f>+Planfin_ก.ค.62!AH34</f>
        <v>70014504.970000014</v>
      </c>
      <c r="E8" s="68">
        <f>+Planfin_ก.ค.62!AI34</f>
        <v>6146014.7700000005</v>
      </c>
      <c r="F8" s="98">
        <f>+Planfin_ก.ค.62!AJ34</f>
        <v>9.6229216484594478</v>
      </c>
      <c r="H8" s="66" t="s">
        <v>2088</v>
      </c>
      <c r="I8" s="75">
        <f>+Planfin_ก.ค.62!AG35</f>
        <v>61232612.000000007</v>
      </c>
      <c r="J8" s="75">
        <f>+Planfin_ก.ค.62!AH35</f>
        <v>67440141.530000001</v>
      </c>
      <c r="K8" s="75">
        <f>+Planfin_ก.ค.62!AI35</f>
        <v>6207529.5300000012</v>
      </c>
      <c r="L8" s="101">
        <f>+Planfin_ก.ค.62!AJ35</f>
        <v>10.137620015295118</v>
      </c>
    </row>
    <row r="9" spans="2:12" ht="23.25" x14ac:dyDescent="0.35">
      <c r="B9" s="82" t="s">
        <v>2089</v>
      </c>
      <c r="C9" s="68">
        <f>+Planfin_ก.ค.62!AN34</f>
        <v>59340416.666666672</v>
      </c>
      <c r="D9" s="68">
        <f>+Planfin_ก.ค.62!AO34</f>
        <v>62726918.720000006</v>
      </c>
      <c r="E9" s="68">
        <f>+Planfin_ก.ค.62!AP34</f>
        <v>3386502.0533333323</v>
      </c>
      <c r="F9" s="98">
        <f>+Planfin_ก.ค.62!AQ34</f>
        <v>5.706906428305607</v>
      </c>
      <c r="H9" s="66" t="s">
        <v>2089</v>
      </c>
      <c r="I9" s="75">
        <f>+Planfin_ก.ค.62!AN35</f>
        <v>58292749.999999993</v>
      </c>
      <c r="J9" s="75">
        <f>+Planfin_ก.ค.62!AO35</f>
        <v>60276905.5</v>
      </c>
      <c r="K9" s="75">
        <f>+Planfin_ก.ค.62!AP35</f>
        <v>1984155.5</v>
      </c>
      <c r="L9" s="76">
        <f>+Planfin_ก.ค.62!AQ35</f>
        <v>3.4037774851932703</v>
      </c>
    </row>
    <row r="10" spans="2:12" ht="23.25" x14ac:dyDescent="0.35">
      <c r="B10" s="82" t="s">
        <v>2090</v>
      </c>
      <c r="C10" s="68">
        <f>+Planfin_ก.ค.62!AU34</f>
        <v>160663119.93333334</v>
      </c>
      <c r="D10" s="68">
        <f>+Planfin_ก.ค.62!AV34</f>
        <v>178550826.26000002</v>
      </c>
      <c r="E10" s="68">
        <f>+Planfin_ก.ค.62!AW34</f>
        <v>17887706.326666664</v>
      </c>
      <c r="F10" s="98">
        <f>+Planfin_ก.ค.62!AX34</f>
        <v>11.133672951259202</v>
      </c>
      <c r="H10" s="66" t="s">
        <v>2090</v>
      </c>
      <c r="I10" s="75">
        <f>+Planfin_ก.ค.62!AU35</f>
        <v>152833320.72499999</v>
      </c>
      <c r="J10" s="75">
        <f>+Planfin_ก.ค.62!AV35</f>
        <v>160861514.78000003</v>
      </c>
      <c r="K10" s="75">
        <f>+Planfin_ก.ค.62!AW35</f>
        <v>8028194.0549999997</v>
      </c>
      <c r="L10" s="76">
        <f>+Planfin_ก.ค.62!AX35</f>
        <v>5.2529082119765604</v>
      </c>
    </row>
    <row r="11" spans="2:12" ht="23.25" x14ac:dyDescent="0.35">
      <c r="B11" s="82" t="s">
        <v>2091</v>
      </c>
      <c r="C11" s="68">
        <f>+Planfin_ก.ค.62!BB34</f>
        <v>68712500</v>
      </c>
      <c r="D11" s="68">
        <f>+Planfin_ก.ค.62!BC34</f>
        <v>74847480.590000004</v>
      </c>
      <c r="E11" s="68">
        <f>+Planfin_ก.ค.62!BD34</f>
        <v>6134980.5899999999</v>
      </c>
      <c r="F11" s="98">
        <f>+Planfin_ก.ค.62!BE34</f>
        <v>8.92847820993269</v>
      </c>
      <c r="H11" s="66" t="s">
        <v>2091</v>
      </c>
      <c r="I11" s="75">
        <f>+Planfin_ก.ค.62!BB35</f>
        <v>68533175</v>
      </c>
      <c r="J11" s="75">
        <f>+Planfin_ก.ค.62!BC35</f>
        <v>64964138.169999994</v>
      </c>
      <c r="K11" s="100">
        <f>+Planfin_ก.ค.62!BD35</f>
        <v>-3569036.83</v>
      </c>
      <c r="L11" s="85">
        <f>+Planfin_ก.ค.62!BE35</f>
        <v>-5.2077505967000652</v>
      </c>
    </row>
    <row r="12" spans="2:12" ht="23.25" x14ac:dyDescent="0.35">
      <c r="B12" s="82" t="s">
        <v>2092</v>
      </c>
      <c r="C12" s="68">
        <f>+Planfin_ก.ค.62!BI34</f>
        <v>73453127.125</v>
      </c>
      <c r="D12" s="68">
        <f>+Planfin_ก.ค.62!BJ34</f>
        <v>75051315.570000023</v>
      </c>
      <c r="E12" s="68">
        <f>+Planfin_ก.ค.62!BK34</f>
        <v>1598188.4450000003</v>
      </c>
      <c r="F12" s="98">
        <f>+Planfin_ก.ค.62!BL34</f>
        <v>2.17579360818806</v>
      </c>
      <c r="H12" s="66" t="s">
        <v>2092</v>
      </c>
      <c r="I12" s="75">
        <f>+Planfin_ก.ค.62!BI35</f>
        <v>70119730.908333331</v>
      </c>
      <c r="J12" s="75">
        <f>+Planfin_ก.ค.62!BJ35</f>
        <v>68477894.180000007</v>
      </c>
      <c r="K12" s="100">
        <f>+Planfin_ก.ค.62!BK35</f>
        <v>-1641836.7283333333</v>
      </c>
      <c r="L12" s="85">
        <f>+Planfin_ก.ค.62!BL35</f>
        <v>-2.3414760825019232</v>
      </c>
    </row>
    <row r="13" spans="2:12" ht="23.25" x14ac:dyDescent="0.35">
      <c r="B13" s="82" t="s">
        <v>2094</v>
      </c>
      <c r="C13" s="68">
        <f>+Planfin_ก.ค.62!BP34</f>
        <v>66925000</v>
      </c>
      <c r="D13" s="68">
        <f>+Planfin_ก.ค.62!BQ34</f>
        <v>75938939.790000007</v>
      </c>
      <c r="E13" s="68">
        <f>+Planfin_ก.ค.62!BR34</f>
        <v>9013939.7899999972</v>
      </c>
      <c r="F13" s="98">
        <f>+Planfin_ก.ค.62!BS34</f>
        <v>13.468718401195364</v>
      </c>
      <c r="H13" s="66" t="s">
        <v>2094</v>
      </c>
      <c r="I13" s="75">
        <f>+Planfin_ก.ค.62!BP35</f>
        <v>65166666.666666657</v>
      </c>
      <c r="J13" s="75">
        <f>+Planfin_ก.ค.62!BQ35</f>
        <v>68454300.210000008</v>
      </c>
      <c r="K13" s="75">
        <f>+Planfin_ก.ค.62!BR35</f>
        <v>3287633.5433333339</v>
      </c>
      <c r="L13" s="76">
        <f>+Planfin_ก.ค.62!BS35</f>
        <v>5.0449619590792851</v>
      </c>
    </row>
    <row r="14" spans="2:12" ht="23.25" x14ac:dyDescent="0.35">
      <c r="B14" s="82" t="s">
        <v>2095</v>
      </c>
      <c r="C14" s="68">
        <f>+Planfin_ก.ค.62!BW34</f>
        <v>68768600.174999997</v>
      </c>
      <c r="D14" s="68">
        <f>+Planfin_ก.ค.62!BX34</f>
        <v>80124834.459999979</v>
      </c>
      <c r="E14" s="68">
        <f>+Planfin_ก.ค.62!BY34</f>
        <v>11356234.285</v>
      </c>
      <c r="F14" s="98">
        <f>+Planfin_ก.ค.62!BZ34</f>
        <v>16.513691213869471</v>
      </c>
      <c r="H14" s="66" t="s">
        <v>2095</v>
      </c>
      <c r="I14" s="75">
        <f>+Planfin_ก.ค.62!BW35</f>
        <v>68587821.666666657</v>
      </c>
      <c r="J14" s="75">
        <f>+Planfin_ก.ค.62!BX35</f>
        <v>66650000.829999998</v>
      </c>
      <c r="K14" s="100">
        <f>+Planfin_ก.ค.62!BY35</f>
        <v>-1937820.8366666667</v>
      </c>
      <c r="L14" s="85">
        <f>+Planfin_ก.ค.62!BZ35</f>
        <v>-2.8253132838718482</v>
      </c>
    </row>
    <row r="15" spans="2:12" ht="23.25" x14ac:dyDescent="0.35">
      <c r="B15" s="82" t="s">
        <v>2096</v>
      </c>
      <c r="C15" s="68">
        <f>+Planfin_ก.ค.62!CD34</f>
        <v>115068819.72500001</v>
      </c>
      <c r="D15" s="68">
        <f>+Planfin_ก.ค.62!CE34</f>
        <v>117201355.67</v>
      </c>
      <c r="E15" s="68">
        <f>+Planfin_ก.ค.62!CF34</f>
        <v>2132535.9449999994</v>
      </c>
      <c r="F15" s="98">
        <f>+Planfin_ก.ค.62!CG34</f>
        <v>1.8532700257954255</v>
      </c>
      <c r="H15" s="66" t="s">
        <v>2096</v>
      </c>
      <c r="I15" s="75">
        <f>+Planfin_ก.ค.62!CD35</f>
        <v>105306462.375</v>
      </c>
      <c r="J15" s="75">
        <f>+Planfin_ก.ค.62!CE35</f>
        <v>117343144.93000001</v>
      </c>
      <c r="K15" s="75">
        <f>+Planfin_ก.ค.62!CF35</f>
        <v>12036682.555000002</v>
      </c>
      <c r="L15" s="101">
        <f>+Planfin_ก.ค.62!CG35</f>
        <v>11.430146150135547</v>
      </c>
    </row>
    <row r="16" spans="2:12" ht="23.25" x14ac:dyDescent="0.35">
      <c r="B16" s="82" t="s">
        <v>2097</v>
      </c>
      <c r="C16" s="68">
        <f>+Planfin_ก.ค.62!CK34</f>
        <v>37363333.333333343</v>
      </c>
      <c r="D16" s="68">
        <f>+Planfin_ก.ค.62!CL34</f>
        <v>43207199.81000001</v>
      </c>
      <c r="E16" s="68">
        <f>+Planfin_ก.ค.62!CM34</f>
        <v>5843866.4766666675</v>
      </c>
      <c r="F16" s="98">
        <f>+Planfin_ก.ค.62!CN34</f>
        <v>15.640645401017039</v>
      </c>
      <c r="H16" s="66" t="s">
        <v>2097</v>
      </c>
      <c r="I16" s="75">
        <f>+Planfin_ก.ค.62!CK35</f>
        <v>37226666.666666664</v>
      </c>
      <c r="J16" s="75">
        <f>+Planfin_ก.ค.62!CL35</f>
        <v>36332449.709999993</v>
      </c>
      <c r="K16" s="100">
        <f>+Planfin_ก.ค.62!CM35</f>
        <v>-894216.95666666667</v>
      </c>
      <c r="L16" s="85">
        <f>+Planfin_ก.ค.62!CN35</f>
        <v>-2.4020870970630375</v>
      </c>
    </row>
    <row r="17" spans="2:12" ht="23.25" x14ac:dyDescent="0.35">
      <c r="B17" s="82" t="s">
        <v>2098</v>
      </c>
      <c r="C17" s="68">
        <f>+Planfin_ก.ค.62!CR34</f>
        <v>91558359.966666684</v>
      </c>
      <c r="D17" s="68">
        <f>+Planfin_ก.ค.62!CS34</f>
        <v>92524003.49000001</v>
      </c>
      <c r="E17" s="68">
        <f>+Planfin_ก.ค.62!CT34</f>
        <v>965643.5233333332</v>
      </c>
      <c r="F17" s="98">
        <f>+Planfin_ก.ค.62!CU34</f>
        <v>1.0546754263454385</v>
      </c>
      <c r="H17" s="66" t="s">
        <v>2098</v>
      </c>
      <c r="I17" s="75">
        <f>+Planfin_ก.ค.62!CR35</f>
        <v>88747070.641666681</v>
      </c>
      <c r="J17" s="75">
        <f>+Planfin_ก.ค.62!CS35</f>
        <v>87236306.820000008</v>
      </c>
      <c r="K17" s="100">
        <f>+Planfin_ก.ค.62!CT35</f>
        <v>-1510763.8216666668</v>
      </c>
      <c r="L17" s="85">
        <f>+Planfin_ก.ค.62!CU35</f>
        <v>-1.7023252832385483</v>
      </c>
    </row>
    <row r="18" spans="2:12" ht="23.25" x14ac:dyDescent="0.35">
      <c r="B18" s="82" t="s">
        <v>2099</v>
      </c>
      <c r="C18" s="68">
        <f>+Planfin_ก.ค.62!CY34</f>
        <v>41662067.5</v>
      </c>
      <c r="D18" s="68">
        <f>+Planfin_ก.ค.62!CZ34</f>
        <v>46769844.839999996</v>
      </c>
      <c r="E18" s="68">
        <f>+Planfin_ก.ค.62!DA34</f>
        <v>5107777.34</v>
      </c>
      <c r="F18" s="98">
        <f>+Planfin_ก.ค.62!DB34</f>
        <v>12.260018876883629</v>
      </c>
      <c r="H18" s="66" t="s">
        <v>2099</v>
      </c>
      <c r="I18" s="75">
        <f>+Planfin_ก.ค.62!CY35</f>
        <v>40352416.666666664</v>
      </c>
      <c r="J18" s="75">
        <f>+Planfin_ก.ค.62!CZ35</f>
        <v>40726465.490000002</v>
      </c>
      <c r="K18" s="75">
        <f>+Planfin_ก.ค.62!DA35</f>
        <v>374048.82333333301</v>
      </c>
      <c r="L18" s="76">
        <f>+Planfin_ก.ค.62!DB35</f>
        <v>0.92695519681803373</v>
      </c>
    </row>
    <row r="19" spans="2:12" ht="23.25" x14ac:dyDescent="0.35">
      <c r="B19" s="66" t="s">
        <v>2100</v>
      </c>
      <c r="C19" s="68">
        <f>+Planfin_ก.ค.62!DF34</f>
        <v>44638583.333333336</v>
      </c>
      <c r="D19" s="68">
        <f>+Planfin_ก.ค.62!DG34</f>
        <v>48161123.460000001</v>
      </c>
      <c r="E19" s="68">
        <f>+Planfin_ก.ค.62!DH34</f>
        <v>3522540.126666666</v>
      </c>
      <c r="F19" s="98">
        <f>+Planfin_ก.ค.62!DI34</f>
        <v>7.8912453389537811</v>
      </c>
      <c r="H19" s="66" t="s">
        <v>2100</v>
      </c>
      <c r="I19" s="75">
        <f>+Planfin_ก.ค.62!DF35</f>
        <v>44598750</v>
      </c>
      <c r="J19" s="75">
        <f>+Planfin_ก.ค.62!DG35</f>
        <v>44797662.079999998</v>
      </c>
      <c r="K19" s="75">
        <f>+Planfin_ก.ค.62!DH35</f>
        <v>198912.07999999996</v>
      </c>
      <c r="L19" s="76">
        <f>+Planfin_ก.ค.62!DI35</f>
        <v>0.44600371086633589</v>
      </c>
    </row>
    <row r="20" spans="2:12" ht="23.25" x14ac:dyDescent="0.35">
      <c r="B20" s="69" t="s">
        <v>2789</v>
      </c>
      <c r="C20" s="70">
        <f>+Planfin_ก.ค.62!DM34</f>
        <v>2633873537.0166669</v>
      </c>
      <c r="D20" s="70">
        <f>+Planfin_ก.ค.62!DN34</f>
        <v>2646888335.0200005</v>
      </c>
      <c r="E20" s="68">
        <f>+Planfin_ก.ค.62!DO34</f>
        <v>13014798.003333516</v>
      </c>
      <c r="F20" s="98">
        <f>+Planfin_ก.ค.62!DP34</f>
        <v>0.49413146912418221</v>
      </c>
      <c r="H20" s="66" t="s">
        <v>2789</v>
      </c>
      <c r="I20" s="75">
        <f>+Planfin_ก.ค.62!DM35</f>
        <v>2522329377.4249992</v>
      </c>
      <c r="J20" s="75">
        <f>+Planfin_ก.ค.62!DN35</f>
        <v>2526451622.5099998</v>
      </c>
      <c r="K20" s="75">
        <f>+Planfin_ก.ค.62!DO35</f>
        <v>4122245.0850004647</v>
      </c>
      <c r="L20" s="76">
        <f>+Planfin_ก.ค.62!DP35</f>
        <v>0.16343008656580729</v>
      </c>
    </row>
    <row r="21" spans="2:12" ht="22.5" x14ac:dyDescent="0.3">
      <c r="H21" s="77"/>
      <c r="I21" s="77"/>
      <c r="J21" s="77"/>
      <c r="K21" s="77"/>
      <c r="L21" s="77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H33" sqref="H33"/>
    </sheetView>
  </sheetViews>
  <sheetFormatPr defaultRowHeight="14.25" x14ac:dyDescent="0.2"/>
  <cols>
    <col min="1" max="1" width="42.625" bestFit="1" customWidth="1"/>
    <col min="2" max="2" width="10.25" bestFit="1" customWidth="1"/>
  </cols>
  <sheetData>
    <row r="1" spans="1:2" x14ac:dyDescent="0.2">
      <c r="A1" s="13" t="s">
        <v>2843</v>
      </c>
      <c r="B1" s="14" t="s">
        <v>2845</v>
      </c>
    </row>
    <row r="2" spans="1:2" ht="15" x14ac:dyDescent="0.25">
      <c r="A2" s="15" t="s">
        <v>2813</v>
      </c>
      <c r="B2" s="107">
        <v>21.712266254545455</v>
      </c>
    </row>
    <row r="3" spans="1:2" ht="15" x14ac:dyDescent="0.25">
      <c r="A3" s="15" t="s">
        <v>2912</v>
      </c>
      <c r="B3" s="107">
        <v>-19.182087076923075</v>
      </c>
    </row>
    <row r="4" spans="1:2" ht="15" x14ac:dyDescent="0.25">
      <c r="A4" s="15" t="s">
        <v>2817</v>
      </c>
      <c r="B4" s="107">
        <v>-26.729199999999999</v>
      </c>
    </row>
    <row r="5" spans="1:2" ht="15" x14ac:dyDescent="0.25">
      <c r="A5" s="15" t="s">
        <v>2913</v>
      </c>
      <c r="B5" s="107">
        <v>44.690635294117648</v>
      </c>
    </row>
    <row r="6" spans="1:2" ht="15" x14ac:dyDescent="0.25">
      <c r="A6" s="15" t="s">
        <v>2914</v>
      </c>
      <c r="B6" s="107">
        <v>-1.5725311604130929</v>
      </c>
    </row>
    <row r="7" spans="1:2" ht="15" x14ac:dyDescent="0.25">
      <c r="A7" s="15" t="s">
        <v>2848</v>
      </c>
      <c r="B7" s="107">
        <v>4.8010799999999998</v>
      </c>
    </row>
    <row r="8" spans="1:2" ht="15" x14ac:dyDescent="0.25">
      <c r="A8" s="15" t="s">
        <v>2824</v>
      </c>
      <c r="B8" s="107">
        <v>3.1346799999999999</v>
      </c>
    </row>
    <row r="9" spans="1:2" ht="15" x14ac:dyDescent="0.25">
      <c r="A9" s="15" t="s">
        <v>2826</v>
      </c>
      <c r="B9" s="107">
        <v>-3.9359889158295809E-2</v>
      </c>
    </row>
    <row r="10" spans="1:2" ht="15" x14ac:dyDescent="0.25">
      <c r="A10" s="15" t="s">
        <v>2828</v>
      </c>
      <c r="B10" s="107">
        <v>-35.304167200000002</v>
      </c>
    </row>
    <row r="11" spans="1:2" ht="15" x14ac:dyDescent="0.25">
      <c r="A11" s="15" t="s">
        <v>2830</v>
      </c>
      <c r="B11" s="107">
        <v>0.82426823529411775</v>
      </c>
    </row>
    <row r="12" spans="1:2" ht="15" x14ac:dyDescent="0.25">
      <c r="A12" s="15" t="s">
        <v>2832</v>
      </c>
      <c r="B12" s="107">
        <v>-52.68168</v>
      </c>
    </row>
    <row r="13" spans="1:2" ht="15" x14ac:dyDescent="0.25">
      <c r="A13" s="15" t="s">
        <v>2915</v>
      </c>
      <c r="B13" s="107">
        <v>1.5794968571428571</v>
      </c>
    </row>
    <row r="14" spans="1:2" x14ac:dyDescent="0.2">
      <c r="A14" s="15" t="s">
        <v>2836</v>
      </c>
      <c r="B14" s="108"/>
    </row>
    <row r="15" spans="1:2" ht="15" x14ac:dyDescent="0.25">
      <c r="A15" s="15" t="s">
        <v>2838</v>
      </c>
      <c r="B15" s="107">
        <v>32.09533728927849</v>
      </c>
    </row>
    <row r="16" spans="1:2" x14ac:dyDescent="0.2">
      <c r="A16" s="25" t="s">
        <v>2839</v>
      </c>
      <c r="B16" s="25">
        <v>3.4</v>
      </c>
    </row>
    <row r="17" spans="2:2" x14ac:dyDescent="0.2">
      <c r="B17" s="86"/>
    </row>
  </sheetData>
  <conditionalFormatting sqref="B1">
    <cfRule type="cellIs" dxfId="4" priority="27" stopIfTrue="1" operator="lessThan">
      <formula>0</formula>
    </cfRule>
  </conditionalFormatting>
  <conditionalFormatting sqref="B17">
    <cfRule type="cellIs" dxfId="3" priority="22" stopIfTrue="1" operator="lessThan">
      <formula>0</formula>
    </cfRule>
  </conditionalFormatting>
  <conditionalFormatting sqref="B16">
    <cfRule type="cellIs" dxfId="2" priority="21" stopIfTrue="1" operator="lessThan">
      <formula>0</formula>
    </cfRule>
  </conditionalFormatting>
  <conditionalFormatting sqref="B2:B15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75"/>
  <sheetViews>
    <sheetView topLeftCell="A397" zoomScaleNormal="100" workbookViewId="0">
      <selection activeCell="N413" sqref="N413:T415"/>
    </sheetView>
  </sheetViews>
  <sheetFormatPr defaultRowHeight="24.75" customHeight="1" x14ac:dyDescent="0.2"/>
  <cols>
    <col min="1" max="1" width="10.125" customWidth="1"/>
    <col min="3" max="3" width="3.125" customWidth="1"/>
    <col min="4" max="4" width="17.125" customWidth="1"/>
    <col min="5" max="6" width="8.125" customWidth="1"/>
    <col min="7" max="7" width="12.75" customWidth="1"/>
    <col min="8" max="8" width="7.25" customWidth="1"/>
    <col min="10" max="10" width="6.625" customWidth="1"/>
    <col min="12" max="12" width="7.375" customWidth="1"/>
    <col min="13" max="13" width="11.75" customWidth="1"/>
    <col min="14" max="19" width="14.25" style="80" customWidth="1"/>
  </cols>
  <sheetData>
    <row r="1" spans="1:20" ht="24.75" customHeight="1" x14ac:dyDescent="0.25">
      <c r="A1" s="102" t="s">
        <v>2884</v>
      </c>
      <c r="B1" s="102" t="s">
        <v>2854</v>
      </c>
      <c r="C1" s="102" t="s">
        <v>0</v>
      </c>
      <c r="D1" s="102" t="s">
        <v>1932</v>
      </c>
      <c r="E1" s="102" t="s">
        <v>1923</v>
      </c>
      <c r="F1" s="102" t="s">
        <v>2</v>
      </c>
      <c r="G1" s="102" t="s">
        <v>3</v>
      </c>
      <c r="H1" s="102" t="s">
        <v>2885</v>
      </c>
      <c r="I1" s="102" t="s">
        <v>2886</v>
      </c>
      <c r="J1" s="102" t="s">
        <v>2887</v>
      </c>
      <c r="K1" s="102" t="s">
        <v>2888</v>
      </c>
      <c r="L1" s="102" t="s">
        <v>2842</v>
      </c>
      <c r="M1" s="102" t="s">
        <v>2843</v>
      </c>
      <c r="N1" s="106" t="s">
        <v>2889</v>
      </c>
      <c r="O1" s="106" t="s">
        <v>2890</v>
      </c>
      <c r="P1" s="106" t="s">
        <v>2891</v>
      </c>
      <c r="Q1" s="106" t="s">
        <v>2892</v>
      </c>
      <c r="R1" s="106" t="s">
        <v>2893</v>
      </c>
      <c r="S1" s="106" t="s">
        <v>2894</v>
      </c>
      <c r="T1" s="102" t="s">
        <v>2895</v>
      </c>
    </row>
    <row r="2" spans="1:20" ht="27" hidden="1" customHeight="1" x14ac:dyDescent="0.25">
      <c r="A2" s="103">
        <v>43677</v>
      </c>
      <c r="B2" s="104" t="s">
        <v>2922</v>
      </c>
      <c r="C2" s="105">
        <v>4</v>
      </c>
      <c r="D2" s="104" t="s">
        <v>16</v>
      </c>
      <c r="E2" s="104" t="s">
        <v>2019</v>
      </c>
      <c r="F2" s="104" t="s">
        <v>461</v>
      </c>
      <c r="G2" s="104" t="s">
        <v>462</v>
      </c>
      <c r="H2" s="104" t="s">
        <v>2896</v>
      </c>
      <c r="I2" s="104" t="s">
        <v>2811</v>
      </c>
      <c r="J2" s="104" t="s">
        <v>2896</v>
      </c>
      <c r="K2" s="104" t="s">
        <v>2897</v>
      </c>
      <c r="L2" s="109" t="s">
        <v>2790</v>
      </c>
      <c r="M2" s="104" t="s">
        <v>2791</v>
      </c>
      <c r="N2" s="107">
        <v>32192653.59</v>
      </c>
      <c r="O2" s="107">
        <v>36747740</v>
      </c>
      <c r="P2" s="107">
        <v>30623116.666666668</v>
      </c>
      <c r="Q2" s="107">
        <v>30136841.610000003</v>
      </c>
      <c r="R2" s="107">
        <v>-486275.05666666664</v>
      </c>
      <c r="S2" s="107">
        <v>-1.5879345723029499</v>
      </c>
      <c r="T2" s="104" t="s">
        <v>2847</v>
      </c>
    </row>
    <row r="3" spans="1:20" ht="27" hidden="1" customHeight="1" x14ac:dyDescent="0.25">
      <c r="A3" s="103">
        <v>43677</v>
      </c>
      <c r="B3" s="104" t="s">
        <v>2922</v>
      </c>
      <c r="C3" s="105">
        <v>4</v>
      </c>
      <c r="D3" s="104" t="s">
        <v>16</v>
      </c>
      <c r="E3" s="104" t="s">
        <v>2019</v>
      </c>
      <c r="F3" s="104" t="s">
        <v>461</v>
      </c>
      <c r="G3" s="104" t="s">
        <v>462</v>
      </c>
      <c r="H3" s="104" t="s">
        <v>2896</v>
      </c>
      <c r="I3" s="104" t="s">
        <v>2811</v>
      </c>
      <c r="J3" s="104" t="s">
        <v>2896</v>
      </c>
      <c r="K3" s="104" t="s">
        <v>2897</v>
      </c>
      <c r="L3" s="109" t="s">
        <v>2792</v>
      </c>
      <c r="M3" s="104" t="s">
        <v>2793</v>
      </c>
      <c r="N3" s="107">
        <v>324000</v>
      </c>
      <c r="O3" s="107">
        <v>299100</v>
      </c>
      <c r="P3" s="107">
        <v>249250</v>
      </c>
      <c r="Q3" s="107">
        <v>326750</v>
      </c>
      <c r="R3" s="107">
        <v>77500</v>
      </c>
      <c r="S3" s="107">
        <v>31.093279839518555</v>
      </c>
      <c r="T3" s="104" t="s">
        <v>2846</v>
      </c>
    </row>
    <row r="4" spans="1:20" ht="27" hidden="1" customHeight="1" x14ac:dyDescent="0.25">
      <c r="A4" s="103">
        <v>43677</v>
      </c>
      <c r="B4" s="104" t="s">
        <v>2922</v>
      </c>
      <c r="C4" s="105">
        <v>4</v>
      </c>
      <c r="D4" s="104" t="s">
        <v>16</v>
      </c>
      <c r="E4" s="104" t="s">
        <v>2019</v>
      </c>
      <c r="F4" s="104" t="s">
        <v>461</v>
      </c>
      <c r="G4" s="104" t="s">
        <v>462</v>
      </c>
      <c r="H4" s="104" t="s">
        <v>2896</v>
      </c>
      <c r="I4" s="104" t="s">
        <v>2811</v>
      </c>
      <c r="J4" s="104" t="s">
        <v>2896</v>
      </c>
      <c r="K4" s="104" t="s">
        <v>2897</v>
      </c>
      <c r="L4" s="109" t="s">
        <v>2794</v>
      </c>
      <c r="M4" s="104" t="s">
        <v>2795</v>
      </c>
      <c r="N4" s="107">
        <v>77760</v>
      </c>
      <c r="O4" s="107">
        <v>176600</v>
      </c>
      <c r="P4" s="107">
        <v>147166.66666666669</v>
      </c>
      <c r="Q4" s="107">
        <v>400730</v>
      </c>
      <c r="R4" s="107">
        <v>253563.33333333337</v>
      </c>
      <c r="S4" s="107">
        <v>172.29671574178934</v>
      </c>
      <c r="T4" s="104" t="s">
        <v>2846</v>
      </c>
    </row>
    <row r="5" spans="1:20" ht="27" hidden="1" customHeight="1" x14ac:dyDescent="0.25">
      <c r="A5" s="103">
        <v>43677</v>
      </c>
      <c r="B5" s="104" t="s">
        <v>2922</v>
      </c>
      <c r="C5" s="105">
        <v>4</v>
      </c>
      <c r="D5" s="104" t="s">
        <v>16</v>
      </c>
      <c r="E5" s="104" t="s">
        <v>2019</v>
      </c>
      <c r="F5" s="104" t="s">
        <v>461</v>
      </c>
      <c r="G5" s="104" t="s">
        <v>462</v>
      </c>
      <c r="H5" s="104" t="s">
        <v>2896</v>
      </c>
      <c r="I5" s="104" t="s">
        <v>2811</v>
      </c>
      <c r="J5" s="104" t="s">
        <v>2896</v>
      </c>
      <c r="K5" s="104" t="s">
        <v>2897</v>
      </c>
      <c r="L5" s="109" t="s">
        <v>2797</v>
      </c>
      <c r="M5" s="104" t="s">
        <v>2798</v>
      </c>
      <c r="N5" s="107">
        <v>6505483.6200000001</v>
      </c>
      <c r="O5" s="107">
        <v>6686800</v>
      </c>
      <c r="P5" s="107">
        <v>5572333.333333333</v>
      </c>
      <c r="Q5" s="107">
        <v>5537773.0200000005</v>
      </c>
      <c r="R5" s="107">
        <v>-34560.313333333332</v>
      </c>
      <c r="S5" s="107">
        <v>-0.62021259795417838</v>
      </c>
      <c r="T5" s="104" t="s">
        <v>2847</v>
      </c>
    </row>
    <row r="6" spans="1:20" ht="27" hidden="1" customHeight="1" x14ac:dyDescent="0.25">
      <c r="A6" s="103">
        <v>43677</v>
      </c>
      <c r="B6" s="104" t="s">
        <v>2922</v>
      </c>
      <c r="C6" s="105">
        <v>4</v>
      </c>
      <c r="D6" s="104" t="s">
        <v>16</v>
      </c>
      <c r="E6" s="104" t="s">
        <v>2019</v>
      </c>
      <c r="F6" s="104" t="s">
        <v>461</v>
      </c>
      <c r="G6" s="104" t="s">
        <v>462</v>
      </c>
      <c r="H6" s="104" t="s">
        <v>2896</v>
      </c>
      <c r="I6" s="104" t="s">
        <v>2811</v>
      </c>
      <c r="J6" s="104" t="s">
        <v>2896</v>
      </c>
      <c r="K6" s="104" t="s">
        <v>2897</v>
      </c>
      <c r="L6" s="109" t="s">
        <v>2799</v>
      </c>
      <c r="M6" s="104" t="s">
        <v>2800</v>
      </c>
      <c r="N6" s="107">
        <v>4478473.82</v>
      </c>
      <c r="O6" s="107">
        <v>4862200</v>
      </c>
      <c r="P6" s="107">
        <v>4051833.333333333</v>
      </c>
      <c r="Q6" s="107">
        <v>4274545.57</v>
      </c>
      <c r="R6" s="107">
        <v>222712.23666666669</v>
      </c>
      <c r="S6" s="107">
        <v>5.4965794084982109</v>
      </c>
      <c r="T6" s="104" t="s">
        <v>2846</v>
      </c>
    </row>
    <row r="7" spans="1:20" ht="27" hidden="1" customHeight="1" x14ac:dyDescent="0.25">
      <c r="A7" s="103">
        <v>43677</v>
      </c>
      <c r="B7" s="104" t="s">
        <v>2922</v>
      </c>
      <c r="C7" s="105">
        <v>4</v>
      </c>
      <c r="D7" s="104" t="s">
        <v>16</v>
      </c>
      <c r="E7" s="104" t="s">
        <v>2019</v>
      </c>
      <c r="F7" s="104" t="s">
        <v>461</v>
      </c>
      <c r="G7" s="104" t="s">
        <v>462</v>
      </c>
      <c r="H7" s="104" t="s">
        <v>2896</v>
      </c>
      <c r="I7" s="104" t="s">
        <v>2811</v>
      </c>
      <c r="J7" s="104" t="s">
        <v>2896</v>
      </c>
      <c r="K7" s="104" t="s">
        <v>2897</v>
      </c>
      <c r="L7" s="109" t="s">
        <v>2801</v>
      </c>
      <c r="M7" s="104" t="s">
        <v>2802</v>
      </c>
      <c r="N7" s="107">
        <v>65157.96</v>
      </c>
      <c r="O7" s="107">
        <v>72430</v>
      </c>
      <c r="P7" s="107">
        <v>60358.333333333336</v>
      </c>
      <c r="Q7" s="107">
        <v>98429.34</v>
      </c>
      <c r="R7" s="107">
        <v>38071.006666666668</v>
      </c>
      <c r="S7" s="107">
        <v>63.074979980670996</v>
      </c>
      <c r="T7" s="104" t="s">
        <v>2846</v>
      </c>
    </row>
    <row r="8" spans="1:20" ht="27" hidden="1" customHeight="1" x14ac:dyDescent="0.25">
      <c r="A8" s="103">
        <v>43677</v>
      </c>
      <c r="B8" s="104" t="s">
        <v>2922</v>
      </c>
      <c r="C8" s="105">
        <v>4</v>
      </c>
      <c r="D8" s="104" t="s">
        <v>16</v>
      </c>
      <c r="E8" s="104" t="s">
        <v>2019</v>
      </c>
      <c r="F8" s="104" t="s">
        <v>461</v>
      </c>
      <c r="G8" s="104" t="s">
        <v>462</v>
      </c>
      <c r="H8" s="104" t="s">
        <v>2896</v>
      </c>
      <c r="I8" s="104" t="s">
        <v>2811</v>
      </c>
      <c r="J8" s="104" t="s">
        <v>2896</v>
      </c>
      <c r="K8" s="104" t="s">
        <v>2897</v>
      </c>
      <c r="L8" s="109" t="s">
        <v>2803</v>
      </c>
      <c r="M8" s="104" t="s">
        <v>2804</v>
      </c>
      <c r="N8" s="107">
        <v>5917817</v>
      </c>
      <c r="O8" s="107">
        <v>5791000</v>
      </c>
      <c r="P8" s="107">
        <v>4825833.333333333</v>
      </c>
      <c r="Q8" s="107">
        <v>4996560.3099999996</v>
      </c>
      <c r="R8" s="107">
        <v>170726.97666666665</v>
      </c>
      <c r="S8" s="107">
        <v>3.5377719219478498</v>
      </c>
      <c r="T8" s="104" t="s">
        <v>2846</v>
      </c>
    </row>
    <row r="9" spans="1:20" ht="27" hidden="1" customHeight="1" x14ac:dyDescent="0.25">
      <c r="A9" s="103">
        <v>43677</v>
      </c>
      <c r="B9" s="104" t="s">
        <v>2922</v>
      </c>
      <c r="C9" s="105">
        <v>4</v>
      </c>
      <c r="D9" s="104" t="s">
        <v>16</v>
      </c>
      <c r="E9" s="104" t="s">
        <v>2019</v>
      </c>
      <c r="F9" s="104" t="s">
        <v>461</v>
      </c>
      <c r="G9" s="104" t="s">
        <v>462</v>
      </c>
      <c r="H9" s="104" t="s">
        <v>2896</v>
      </c>
      <c r="I9" s="104" t="s">
        <v>2811</v>
      </c>
      <c r="J9" s="104" t="s">
        <v>2896</v>
      </c>
      <c r="K9" s="104" t="s">
        <v>2897</v>
      </c>
      <c r="L9" s="109" t="s">
        <v>2805</v>
      </c>
      <c r="M9" s="104" t="s">
        <v>2806</v>
      </c>
      <c r="N9" s="107">
        <v>44370583.909999996</v>
      </c>
      <c r="O9" s="107">
        <v>45178700</v>
      </c>
      <c r="P9" s="107">
        <v>37648916.666666664</v>
      </c>
      <c r="Q9" s="107">
        <v>37895690.799999997</v>
      </c>
      <c r="R9" s="107">
        <v>246774.13333333336</v>
      </c>
      <c r="S9" s="107">
        <v>0.65546144532711215</v>
      </c>
      <c r="T9" s="104" t="s">
        <v>2846</v>
      </c>
    </row>
    <row r="10" spans="1:20" ht="27" hidden="1" customHeight="1" x14ac:dyDescent="0.25">
      <c r="A10" s="103">
        <v>43677</v>
      </c>
      <c r="B10" s="104" t="s">
        <v>2922</v>
      </c>
      <c r="C10" s="105">
        <v>4</v>
      </c>
      <c r="D10" s="104" t="s">
        <v>16</v>
      </c>
      <c r="E10" s="104" t="s">
        <v>2019</v>
      </c>
      <c r="F10" s="104" t="s">
        <v>461</v>
      </c>
      <c r="G10" s="104" t="s">
        <v>462</v>
      </c>
      <c r="H10" s="104" t="s">
        <v>2896</v>
      </c>
      <c r="I10" s="104" t="s">
        <v>2811</v>
      </c>
      <c r="J10" s="104" t="s">
        <v>2896</v>
      </c>
      <c r="K10" s="104" t="s">
        <v>2897</v>
      </c>
      <c r="L10" s="109" t="s">
        <v>2807</v>
      </c>
      <c r="M10" s="104" t="s">
        <v>2808</v>
      </c>
      <c r="N10" s="107">
        <v>6245051.7300000004</v>
      </c>
      <c r="O10" s="107">
        <v>3682880</v>
      </c>
      <c r="P10" s="107">
        <v>3069066.6666666665</v>
      </c>
      <c r="Q10" s="107">
        <v>3956896.27</v>
      </c>
      <c r="R10" s="107">
        <v>887829.60333333339</v>
      </c>
      <c r="S10" s="107">
        <v>28.928325766791207</v>
      </c>
      <c r="T10" s="104" t="s">
        <v>2846</v>
      </c>
    </row>
    <row r="11" spans="1:20" ht="27" hidden="1" customHeight="1" x14ac:dyDescent="0.25">
      <c r="A11" s="103">
        <v>43677</v>
      </c>
      <c r="B11" s="104" t="s">
        <v>2922</v>
      </c>
      <c r="C11" s="105">
        <v>4</v>
      </c>
      <c r="D11" s="104" t="s">
        <v>16</v>
      </c>
      <c r="E11" s="104" t="s">
        <v>2019</v>
      </c>
      <c r="F11" s="104" t="s">
        <v>461</v>
      </c>
      <c r="G11" s="104" t="s">
        <v>462</v>
      </c>
      <c r="H11" s="104" t="s">
        <v>2896</v>
      </c>
      <c r="I11" s="104" t="s">
        <v>2811</v>
      </c>
      <c r="J11" s="104" t="s">
        <v>2896</v>
      </c>
      <c r="K11" s="104" t="s">
        <v>2897</v>
      </c>
      <c r="L11" s="109" t="s">
        <v>2878</v>
      </c>
      <c r="M11" s="104" t="s">
        <v>2879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8"/>
      <c r="T11" s="104" t="s">
        <v>2846</v>
      </c>
    </row>
    <row r="12" spans="1:20" ht="27" hidden="1" customHeight="1" x14ac:dyDescent="0.25">
      <c r="A12" s="103">
        <v>43677</v>
      </c>
      <c r="B12" s="104" t="s">
        <v>2922</v>
      </c>
      <c r="C12" s="105">
        <v>4</v>
      </c>
      <c r="D12" s="104" t="s">
        <v>16</v>
      </c>
      <c r="E12" s="104" t="s">
        <v>2019</v>
      </c>
      <c r="F12" s="104" t="s">
        <v>461</v>
      </c>
      <c r="G12" s="104" t="s">
        <v>462</v>
      </c>
      <c r="H12" s="104" t="s">
        <v>2896</v>
      </c>
      <c r="I12" s="104" t="s">
        <v>2811</v>
      </c>
      <c r="J12" s="104" t="s">
        <v>2896</v>
      </c>
      <c r="K12" s="104" t="s">
        <v>2897</v>
      </c>
      <c r="L12" s="109" t="s">
        <v>2809</v>
      </c>
      <c r="M12" s="104" t="s">
        <v>2810</v>
      </c>
      <c r="N12" s="107">
        <v>2892577.19</v>
      </c>
      <c r="O12" s="107">
        <v>1741912.22</v>
      </c>
      <c r="P12" s="107">
        <v>1451593.5166666668</v>
      </c>
      <c r="Q12" s="107">
        <v>1741912.22</v>
      </c>
      <c r="R12" s="107">
        <v>290318.70333333337</v>
      </c>
      <c r="S12" s="107">
        <v>20</v>
      </c>
      <c r="T12" s="104" t="s">
        <v>2846</v>
      </c>
    </row>
    <row r="13" spans="1:20" ht="27" hidden="1" customHeight="1" x14ac:dyDescent="0.25">
      <c r="A13" s="103">
        <v>43677</v>
      </c>
      <c r="B13" s="104" t="s">
        <v>2922</v>
      </c>
      <c r="C13" s="105">
        <v>4</v>
      </c>
      <c r="D13" s="104" t="s">
        <v>16</v>
      </c>
      <c r="E13" s="104" t="s">
        <v>2019</v>
      </c>
      <c r="F13" s="104" t="s">
        <v>461</v>
      </c>
      <c r="G13" s="104" t="s">
        <v>462</v>
      </c>
      <c r="H13" s="104" t="s">
        <v>2896</v>
      </c>
      <c r="I13" s="104" t="s">
        <v>2811</v>
      </c>
      <c r="J13" s="104" t="s">
        <v>2896</v>
      </c>
      <c r="K13" s="104" t="s">
        <v>2897</v>
      </c>
      <c r="L13" s="109" t="s">
        <v>2872</v>
      </c>
      <c r="M13" s="104" t="s">
        <v>2796</v>
      </c>
      <c r="N13" s="107">
        <v>1697187.53</v>
      </c>
      <c r="O13" s="107">
        <v>1345300</v>
      </c>
      <c r="P13" s="107">
        <v>1121083.3333333333</v>
      </c>
      <c r="Q13" s="107">
        <v>824108.05</v>
      </c>
      <c r="R13" s="107">
        <v>-296975.28333333333</v>
      </c>
      <c r="S13" s="107">
        <v>-26.490027503159148</v>
      </c>
      <c r="T13" s="104" t="s">
        <v>2847</v>
      </c>
    </row>
    <row r="14" spans="1:20" ht="27" hidden="1" customHeight="1" x14ac:dyDescent="0.25">
      <c r="A14" s="103">
        <v>43677</v>
      </c>
      <c r="B14" s="104" t="s">
        <v>2922</v>
      </c>
      <c r="C14" s="105">
        <v>4</v>
      </c>
      <c r="D14" s="104" t="s">
        <v>16</v>
      </c>
      <c r="E14" s="104" t="s">
        <v>2019</v>
      </c>
      <c r="F14" s="104" t="s">
        <v>461</v>
      </c>
      <c r="G14" s="104" t="s">
        <v>462</v>
      </c>
      <c r="H14" s="104" t="s">
        <v>2898</v>
      </c>
      <c r="I14" s="104" t="s">
        <v>2839</v>
      </c>
      <c r="J14" s="104" t="s">
        <v>2896</v>
      </c>
      <c r="K14" s="104" t="s">
        <v>2897</v>
      </c>
      <c r="L14" s="111" t="s">
        <v>2812</v>
      </c>
      <c r="M14" s="104" t="s">
        <v>2813</v>
      </c>
      <c r="N14" s="107">
        <v>9372691.3800000008</v>
      </c>
      <c r="O14" s="107">
        <v>11399021.25</v>
      </c>
      <c r="P14" s="107">
        <v>9499184.375</v>
      </c>
      <c r="Q14" s="107">
        <v>8150788.9500000002</v>
      </c>
      <c r="R14" s="107">
        <v>-1348395.425</v>
      </c>
      <c r="S14" s="107">
        <v>-14.19485475562211</v>
      </c>
      <c r="T14" s="104" t="s">
        <v>2846</v>
      </c>
    </row>
    <row r="15" spans="1:20" ht="27" hidden="1" customHeight="1" x14ac:dyDescent="0.25">
      <c r="A15" s="103">
        <v>43677</v>
      </c>
      <c r="B15" s="104" t="s">
        <v>2922</v>
      </c>
      <c r="C15" s="105">
        <v>4</v>
      </c>
      <c r="D15" s="104" t="s">
        <v>16</v>
      </c>
      <c r="E15" s="104" t="s">
        <v>2019</v>
      </c>
      <c r="F15" s="104" t="s">
        <v>461</v>
      </c>
      <c r="G15" s="104" t="s">
        <v>462</v>
      </c>
      <c r="H15" s="104" t="s">
        <v>2898</v>
      </c>
      <c r="I15" s="104" t="s">
        <v>2839</v>
      </c>
      <c r="J15" s="104" t="s">
        <v>2896</v>
      </c>
      <c r="K15" s="104" t="s">
        <v>2897</v>
      </c>
      <c r="L15" s="111" t="s">
        <v>2814</v>
      </c>
      <c r="M15" s="104" t="s">
        <v>2815</v>
      </c>
      <c r="N15" s="107">
        <v>2793724.86</v>
      </c>
      <c r="O15" s="107">
        <v>3139167.99</v>
      </c>
      <c r="P15" s="107">
        <v>2615973.3250000002</v>
      </c>
      <c r="Q15" s="107">
        <v>2167182.12</v>
      </c>
      <c r="R15" s="107">
        <v>-448791.20500000002</v>
      </c>
      <c r="S15" s="107">
        <v>-17.155802037851437</v>
      </c>
      <c r="T15" s="104" t="s">
        <v>2846</v>
      </c>
    </row>
    <row r="16" spans="1:20" ht="27" hidden="1" customHeight="1" x14ac:dyDescent="0.25">
      <c r="A16" s="103">
        <v>43677</v>
      </c>
      <c r="B16" s="104" t="s">
        <v>2922</v>
      </c>
      <c r="C16" s="105">
        <v>4</v>
      </c>
      <c r="D16" s="104" t="s">
        <v>16</v>
      </c>
      <c r="E16" s="104" t="s">
        <v>2019</v>
      </c>
      <c r="F16" s="104" t="s">
        <v>461</v>
      </c>
      <c r="G16" s="104" t="s">
        <v>462</v>
      </c>
      <c r="H16" s="104" t="s">
        <v>2898</v>
      </c>
      <c r="I16" s="104" t="s">
        <v>2839</v>
      </c>
      <c r="J16" s="104" t="s">
        <v>2896</v>
      </c>
      <c r="K16" s="104" t="s">
        <v>2897</v>
      </c>
      <c r="L16" s="111" t="s">
        <v>2816</v>
      </c>
      <c r="M16" s="104" t="s">
        <v>2817</v>
      </c>
      <c r="N16" s="107">
        <v>264209.7</v>
      </c>
      <c r="O16" s="107">
        <v>382400</v>
      </c>
      <c r="P16" s="107">
        <v>318666.66666666669</v>
      </c>
      <c r="Q16" s="107">
        <v>184670.78</v>
      </c>
      <c r="R16" s="107">
        <v>-133995.88666666669</v>
      </c>
      <c r="S16" s="107">
        <v>-42.048918410041836</v>
      </c>
      <c r="T16" s="104" t="s">
        <v>2846</v>
      </c>
    </row>
    <row r="17" spans="1:20" ht="27" hidden="1" customHeight="1" x14ac:dyDescent="0.25">
      <c r="A17" s="103">
        <v>43677</v>
      </c>
      <c r="B17" s="104" t="s">
        <v>2922</v>
      </c>
      <c r="C17" s="105">
        <v>4</v>
      </c>
      <c r="D17" s="104" t="s">
        <v>16</v>
      </c>
      <c r="E17" s="104" t="s">
        <v>2019</v>
      </c>
      <c r="F17" s="104" t="s">
        <v>461</v>
      </c>
      <c r="G17" s="104" t="s">
        <v>462</v>
      </c>
      <c r="H17" s="104" t="s">
        <v>2898</v>
      </c>
      <c r="I17" s="104" t="s">
        <v>2839</v>
      </c>
      <c r="J17" s="104" t="s">
        <v>2896</v>
      </c>
      <c r="K17" s="104" t="s">
        <v>2897</v>
      </c>
      <c r="L17" s="111" t="s">
        <v>2818</v>
      </c>
      <c r="M17" s="104" t="s">
        <v>2819</v>
      </c>
      <c r="N17" s="107">
        <v>2295571.06</v>
      </c>
      <c r="O17" s="107">
        <v>2600447.75</v>
      </c>
      <c r="P17" s="107">
        <v>2167039.7916666665</v>
      </c>
      <c r="Q17" s="107">
        <v>2122873.09</v>
      </c>
      <c r="R17" s="107">
        <v>-44166.701666666668</v>
      </c>
      <c r="S17" s="107">
        <v>-2.0381121674142464</v>
      </c>
      <c r="T17" s="104" t="s">
        <v>2846</v>
      </c>
    </row>
    <row r="18" spans="1:20" ht="27" hidden="1" customHeight="1" x14ac:dyDescent="0.25">
      <c r="A18" s="103">
        <v>43677</v>
      </c>
      <c r="B18" s="104" t="s">
        <v>2922</v>
      </c>
      <c r="C18" s="105">
        <v>4</v>
      </c>
      <c r="D18" s="104" t="s">
        <v>16</v>
      </c>
      <c r="E18" s="104" t="s">
        <v>2019</v>
      </c>
      <c r="F18" s="104" t="s">
        <v>461</v>
      </c>
      <c r="G18" s="104" t="s">
        <v>462</v>
      </c>
      <c r="H18" s="104" t="s">
        <v>2898</v>
      </c>
      <c r="I18" s="104" t="s">
        <v>2839</v>
      </c>
      <c r="J18" s="104" t="s">
        <v>2896</v>
      </c>
      <c r="K18" s="104" t="s">
        <v>2897</v>
      </c>
      <c r="L18" s="111" t="s">
        <v>2820</v>
      </c>
      <c r="M18" s="104" t="s">
        <v>2821</v>
      </c>
      <c r="N18" s="107">
        <v>42517106.049999997</v>
      </c>
      <c r="O18" s="107">
        <v>45178700</v>
      </c>
      <c r="P18" s="107">
        <v>37648916.666666664</v>
      </c>
      <c r="Q18" s="107">
        <v>36606416</v>
      </c>
      <c r="R18" s="107">
        <v>-1042500.6666666666</v>
      </c>
      <c r="S18" s="107">
        <v>-2.7690057482840365</v>
      </c>
      <c r="T18" s="104" t="s">
        <v>2846</v>
      </c>
    </row>
    <row r="19" spans="1:20" ht="27" hidden="1" customHeight="1" x14ac:dyDescent="0.25">
      <c r="A19" s="103">
        <v>43677</v>
      </c>
      <c r="B19" s="104" t="s">
        <v>2922</v>
      </c>
      <c r="C19" s="105">
        <v>4</v>
      </c>
      <c r="D19" s="104" t="s">
        <v>16</v>
      </c>
      <c r="E19" s="104" t="s">
        <v>2019</v>
      </c>
      <c r="F19" s="104" t="s">
        <v>461</v>
      </c>
      <c r="G19" s="104" t="s">
        <v>462</v>
      </c>
      <c r="H19" s="104" t="s">
        <v>2898</v>
      </c>
      <c r="I19" s="104" t="s">
        <v>2839</v>
      </c>
      <c r="J19" s="104" t="s">
        <v>2896</v>
      </c>
      <c r="K19" s="104" t="s">
        <v>2897</v>
      </c>
      <c r="L19" s="111" t="s">
        <v>2822</v>
      </c>
      <c r="M19" s="104" t="s">
        <v>2848</v>
      </c>
      <c r="N19" s="107">
        <v>7039029.9900000002</v>
      </c>
      <c r="O19" s="107">
        <v>7636850</v>
      </c>
      <c r="P19" s="107">
        <v>6364041.666666666</v>
      </c>
      <c r="Q19" s="107">
        <v>6328637.5</v>
      </c>
      <c r="R19" s="107">
        <v>-35404.166666666664</v>
      </c>
      <c r="S19" s="107">
        <v>-0.55631575846062198</v>
      </c>
      <c r="T19" s="104" t="s">
        <v>2846</v>
      </c>
    </row>
    <row r="20" spans="1:20" ht="27" hidden="1" customHeight="1" x14ac:dyDescent="0.25">
      <c r="A20" s="103">
        <v>43677</v>
      </c>
      <c r="B20" s="104" t="s">
        <v>2922</v>
      </c>
      <c r="C20" s="105">
        <v>4</v>
      </c>
      <c r="D20" s="104" t="s">
        <v>16</v>
      </c>
      <c r="E20" s="104" t="s">
        <v>2019</v>
      </c>
      <c r="F20" s="104" t="s">
        <v>461</v>
      </c>
      <c r="G20" s="104" t="s">
        <v>462</v>
      </c>
      <c r="H20" s="104" t="s">
        <v>2898</v>
      </c>
      <c r="I20" s="104" t="s">
        <v>2839</v>
      </c>
      <c r="J20" s="104" t="s">
        <v>2896</v>
      </c>
      <c r="K20" s="104" t="s">
        <v>2897</v>
      </c>
      <c r="L20" s="111" t="s">
        <v>2823</v>
      </c>
      <c r="M20" s="104" t="s">
        <v>2824</v>
      </c>
      <c r="N20" s="107">
        <v>14843735</v>
      </c>
      <c r="O20" s="107">
        <v>13630280</v>
      </c>
      <c r="P20" s="107">
        <v>11358566.666666668</v>
      </c>
      <c r="Q20" s="107">
        <v>11728005</v>
      </c>
      <c r="R20" s="107">
        <v>369438.33333333331</v>
      </c>
      <c r="S20" s="107">
        <v>3.2525083857411587</v>
      </c>
      <c r="T20" s="104" t="s">
        <v>2847</v>
      </c>
    </row>
    <row r="21" spans="1:20" ht="27" hidden="1" customHeight="1" x14ac:dyDescent="0.25">
      <c r="A21" s="103">
        <v>43677</v>
      </c>
      <c r="B21" s="104" t="s">
        <v>2922</v>
      </c>
      <c r="C21" s="105">
        <v>4</v>
      </c>
      <c r="D21" s="104" t="s">
        <v>16</v>
      </c>
      <c r="E21" s="104" t="s">
        <v>2019</v>
      </c>
      <c r="F21" s="104" t="s">
        <v>461</v>
      </c>
      <c r="G21" s="104" t="s">
        <v>462</v>
      </c>
      <c r="H21" s="104" t="s">
        <v>2898</v>
      </c>
      <c r="I21" s="104" t="s">
        <v>2839</v>
      </c>
      <c r="J21" s="104" t="s">
        <v>2896</v>
      </c>
      <c r="K21" s="104" t="s">
        <v>2897</v>
      </c>
      <c r="L21" s="111" t="s">
        <v>2825</v>
      </c>
      <c r="M21" s="104" t="s">
        <v>2826</v>
      </c>
      <c r="N21" s="107">
        <v>3686117.96</v>
      </c>
      <c r="O21" s="107">
        <v>3328810</v>
      </c>
      <c r="P21" s="107">
        <v>2774008.333333333</v>
      </c>
      <c r="Q21" s="107">
        <v>2487566.2000000002</v>
      </c>
      <c r="R21" s="107">
        <v>-286442.13333333336</v>
      </c>
      <c r="S21" s="107">
        <v>-10.325929085769388</v>
      </c>
      <c r="T21" s="104" t="s">
        <v>2846</v>
      </c>
    </row>
    <row r="22" spans="1:20" ht="27" hidden="1" customHeight="1" x14ac:dyDescent="0.25">
      <c r="A22" s="103">
        <v>43677</v>
      </c>
      <c r="B22" s="104" t="s">
        <v>2922</v>
      </c>
      <c r="C22" s="105">
        <v>4</v>
      </c>
      <c r="D22" s="104" t="s">
        <v>16</v>
      </c>
      <c r="E22" s="104" t="s">
        <v>2019</v>
      </c>
      <c r="F22" s="104" t="s">
        <v>461</v>
      </c>
      <c r="G22" s="104" t="s">
        <v>462</v>
      </c>
      <c r="H22" s="104" t="s">
        <v>2898</v>
      </c>
      <c r="I22" s="104" t="s">
        <v>2839</v>
      </c>
      <c r="J22" s="104" t="s">
        <v>2896</v>
      </c>
      <c r="K22" s="104" t="s">
        <v>2897</v>
      </c>
      <c r="L22" s="111" t="s">
        <v>2827</v>
      </c>
      <c r="M22" s="104" t="s">
        <v>2828</v>
      </c>
      <c r="N22" s="107">
        <v>3030078.02</v>
      </c>
      <c r="O22" s="107">
        <v>2797540</v>
      </c>
      <c r="P22" s="107">
        <v>2331283.3333333335</v>
      </c>
      <c r="Q22" s="107">
        <v>1978982.06</v>
      </c>
      <c r="R22" s="107">
        <v>-352301.27333333337</v>
      </c>
      <c r="S22" s="107">
        <v>-15.11190288610708</v>
      </c>
      <c r="T22" s="104" t="s">
        <v>2846</v>
      </c>
    </row>
    <row r="23" spans="1:20" ht="27" hidden="1" customHeight="1" x14ac:dyDescent="0.25">
      <c r="A23" s="103">
        <v>43677</v>
      </c>
      <c r="B23" s="104" t="s">
        <v>2922</v>
      </c>
      <c r="C23" s="105">
        <v>4</v>
      </c>
      <c r="D23" s="104" t="s">
        <v>16</v>
      </c>
      <c r="E23" s="104" t="s">
        <v>2019</v>
      </c>
      <c r="F23" s="104" t="s">
        <v>461</v>
      </c>
      <c r="G23" s="104" t="s">
        <v>462</v>
      </c>
      <c r="H23" s="104" t="s">
        <v>2898</v>
      </c>
      <c r="I23" s="104" t="s">
        <v>2839</v>
      </c>
      <c r="J23" s="104" t="s">
        <v>2896</v>
      </c>
      <c r="K23" s="104" t="s">
        <v>2897</v>
      </c>
      <c r="L23" s="111" t="s">
        <v>2829</v>
      </c>
      <c r="M23" s="104" t="s">
        <v>2830</v>
      </c>
      <c r="N23" s="107">
        <v>2885481.63</v>
      </c>
      <c r="O23" s="107">
        <v>2713866</v>
      </c>
      <c r="P23" s="107">
        <v>2261555</v>
      </c>
      <c r="Q23" s="107">
        <v>2398696.71</v>
      </c>
      <c r="R23" s="107">
        <v>137141.71</v>
      </c>
      <c r="S23" s="107">
        <v>6.0640448717807001</v>
      </c>
      <c r="T23" s="104" t="s">
        <v>2847</v>
      </c>
    </row>
    <row r="24" spans="1:20" ht="27" hidden="1" customHeight="1" x14ac:dyDescent="0.25">
      <c r="A24" s="103">
        <v>43677</v>
      </c>
      <c r="B24" s="104" t="s">
        <v>2922</v>
      </c>
      <c r="C24" s="105">
        <v>4</v>
      </c>
      <c r="D24" s="104" t="s">
        <v>16</v>
      </c>
      <c r="E24" s="104" t="s">
        <v>2019</v>
      </c>
      <c r="F24" s="104" t="s">
        <v>461</v>
      </c>
      <c r="G24" s="104" t="s">
        <v>462</v>
      </c>
      <c r="H24" s="104" t="s">
        <v>2898</v>
      </c>
      <c r="I24" s="104" t="s">
        <v>2839</v>
      </c>
      <c r="J24" s="104" t="s">
        <v>2896</v>
      </c>
      <c r="K24" s="104" t="s">
        <v>2897</v>
      </c>
      <c r="L24" s="111" t="s">
        <v>2831</v>
      </c>
      <c r="M24" s="104" t="s">
        <v>2832</v>
      </c>
      <c r="N24" s="107">
        <v>2755815.38</v>
      </c>
      <c r="O24" s="107">
        <v>2442020</v>
      </c>
      <c r="P24" s="107">
        <v>2035016.6666666665</v>
      </c>
      <c r="Q24" s="107">
        <v>2009604.55</v>
      </c>
      <c r="R24" s="107">
        <v>-25412.116666666669</v>
      </c>
      <c r="S24" s="107">
        <v>-1.2487424345418958</v>
      </c>
      <c r="T24" s="104" t="s">
        <v>2846</v>
      </c>
    </row>
    <row r="25" spans="1:20" ht="27" hidden="1" customHeight="1" x14ac:dyDescent="0.25">
      <c r="A25" s="103">
        <v>43677</v>
      </c>
      <c r="B25" s="104" t="s">
        <v>2922</v>
      </c>
      <c r="C25" s="105">
        <v>4</v>
      </c>
      <c r="D25" s="104" t="s">
        <v>16</v>
      </c>
      <c r="E25" s="104" t="s">
        <v>2019</v>
      </c>
      <c r="F25" s="104" t="s">
        <v>461</v>
      </c>
      <c r="G25" s="104" t="s">
        <v>462</v>
      </c>
      <c r="H25" s="104" t="s">
        <v>2898</v>
      </c>
      <c r="I25" s="104" t="s">
        <v>2839</v>
      </c>
      <c r="J25" s="104" t="s">
        <v>2896</v>
      </c>
      <c r="K25" s="104" t="s">
        <v>2897</v>
      </c>
      <c r="L25" s="111" t="s">
        <v>2833</v>
      </c>
      <c r="M25" s="104" t="s">
        <v>2834</v>
      </c>
      <c r="N25" s="107">
        <v>3505093.07</v>
      </c>
      <c r="O25" s="107">
        <v>2226852</v>
      </c>
      <c r="P25" s="107">
        <v>1855710</v>
      </c>
      <c r="Q25" s="107">
        <v>1823459.96</v>
      </c>
      <c r="R25" s="107">
        <v>-32250.04</v>
      </c>
      <c r="S25" s="107">
        <v>-1.7378814577708801</v>
      </c>
      <c r="T25" s="104" t="s">
        <v>2846</v>
      </c>
    </row>
    <row r="26" spans="1:20" ht="27" hidden="1" customHeight="1" x14ac:dyDescent="0.25">
      <c r="A26" s="103">
        <v>43677</v>
      </c>
      <c r="B26" s="104" t="s">
        <v>2922</v>
      </c>
      <c r="C26" s="105">
        <v>4</v>
      </c>
      <c r="D26" s="104" t="s">
        <v>16</v>
      </c>
      <c r="E26" s="104" t="s">
        <v>2019</v>
      </c>
      <c r="F26" s="104" t="s">
        <v>461</v>
      </c>
      <c r="G26" s="104" t="s">
        <v>462</v>
      </c>
      <c r="H26" s="104" t="s">
        <v>2898</v>
      </c>
      <c r="I26" s="104" t="s">
        <v>2839</v>
      </c>
      <c r="J26" s="104" t="s">
        <v>2896</v>
      </c>
      <c r="K26" s="104" t="s">
        <v>2897</v>
      </c>
      <c r="L26" s="111" t="s">
        <v>2835</v>
      </c>
      <c r="M26" s="104" t="s">
        <v>2836</v>
      </c>
      <c r="N26" s="107">
        <v>77968.399999999994</v>
      </c>
      <c r="O26" s="107">
        <v>57852</v>
      </c>
      <c r="P26" s="107">
        <v>48210</v>
      </c>
      <c r="Q26" s="107">
        <v>42091.649999999994</v>
      </c>
      <c r="R26" s="107">
        <v>-6118.35</v>
      </c>
      <c r="S26" s="107">
        <v>-12.691039203484754</v>
      </c>
      <c r="T26" s="104" t="s">
        <v>2846</v>
      </c>
    </row>
    <row r="27" spans="1:20" ht="27" hidden="1" customHeight="1" x14ac:dyDescent="0.25">
      <c r="A27" s="103">
        <v>43677</v>
      </c>
      <c r="B27" s="104" t="s">
        <v>2922</v>
      </c>
      <c r="C27" s="105">
        <v>4</v>
      </c>
      <c r="D27" s="104" t="s">
        <v>16</v>
      </c>
      <c r="E27" s="104" t="s">
        <v>2019</v>
      </c>
      <c r="F27" s="104" t="s">
        <v>461</v>
      </c>
      <c r="G27" s="104" t="s">
        <v>462</v>
      </c>
      <c r="H27" s="104" t="s">
        <v>2898</v>
      </c>
      <c r="I27" s="104" t="s">
        <v>2839</v>
      </c>
      <c r="J27" s="104" t="s">
        <v>2896</v>
      </c>
      <c r="K27" s="104" t="s">
        <v>2897</v>
      </c>
      <c r="L27" s="111" t="s">
        <v>2837</v>
      </c>
      <c r="M27" s="104" t="s">
        <v>2838</v>
      </c>
      <c r="N27" s="107">
        <v>6951690.1200000001</v>
      </c>
      <c r="O27" s="107">
        <v>7459160</v>
      </c>
      <c r="P27" s="107">
        <v>6215966.666666667</v>
      </c>
      <c r="Q27" s="107">
        <v>8464464.7699999996</v>
      </c>
      <c r="R27" s="107">
        <v>2248498.1033333335</v>
      </c>
      <c r="S27" s="107">
        <v>36.172943387727301</v>
      </c>
      <c r="T27" s="104" t="s">
        <v>2847</v>
      </c>
    </row>
    <row r="28" spans="1:20" ht="27" hidden="1" customHeight="1" x14ac:dyDescent="0.25">
      <c r="A28" s="103">
        <v>43677</v>
      </c>
      <c r="B28" s="104" t="s">
        <v>2922</v>
      </c>
      <c r="C28" s="105">
        <v>4</v>
      </c>
      <c r="D28" s="104" t="s">
        <v>16</v>
      </c>
      <c r="E28" s="104" t="s">
        <v>2019</v>
      </c>
      <c r="F28" s="104" t="s">
        <v>461</v>
      </c>
      <c r="G28" s="104" t="s">
        <v>462</v>
      </c>
      <c r="H28" s="104" t="s">
        <v>2898</v>
      </c>
      <c r="I28" s="104" t="s">
        <v>2839</v>
      </c>
      <c r="J28" s="104" t="s">
        <v>2896</v>
      </c>
      <c r="K28" s="104" t="s">
        <v>2897</v>
      </c>
      <c r="L28" s="111" t="s">
        <v>2880</v>
      </c>
      <c r="M28" s="104" t="s">
        <v>2881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8"/>
      <c r="T28" s="104" t="s">
        <v>2847</v>
      </c>
    </row>
    <row r="29" spans="1:20" ht="27" hidden="1" customHeight="1" x14ac:dyDescent="0.25">
      <c r="A29" s="103">
        <v>43677</v>
      </c>
      <c r="B29" s="104" t="s">
        <v>2922</v>
      </c>
      <c r="C29" s="105">
        <v>4</v>
      </c>
      <c r="D29" s="104" t="s">
        <v>16</v>
      </c>
      <c r="E29" s="104" t="s">
        <v>2019</v>
      </c>
      <c r="F29" s="104" t="s">
        <v>461</v>
      </c>
      <c r="G29" s="104" t="s">
        <v>462</v>
      </c>
      <c r="H29" s="104" t="s">
        <v>2899</v>
      </c>
      <c r="I29" s="104" t="s">
        <v>2900</v>
      </c>
      <c r="J29" s="104" t="s">
        <v>2898</v>
      </c>
      <c r="K29" s="104" t="s">
        <v>1944</v>
      </c>
      <c r="L29" s="112" t="s">
        <v>2855</v>
      </c>
      <c r="M29" s="104" t="s">
        <v>2901</v>
      </c>
      <c r="N29" s="107">
        <v>1497952.73</v>
      </c>
      <c r="O29" s="107">
        <v>0</v>
      </c>
      <c r="P29" s="107">
        <v>0</v>
      </c>
      <c r="Q29" s="107">
        <v>3152507.1600000011</v>
      </c>
      <c r="R29" s="107">
        <v>3152507.16</v>
      </c>
      <c r="S29" s="108"/>
      <c r="T29" s="104" t="s">
        <v>2846</v>
      </c>
    </row>
    <row r="30" spans="1:20" ht="27" hidden="1" customHeight="1" x14ac:dyDescent="0.25">
      <c r="A30" s="103">
        <v>43677</v>
      </c>
      <c r="B30" s="104" t="s">
        <v>2922</v>
      </c>
      <c r="C30" s="105">
        <v>4</v>
      </c>
      <c r="D30" s="104" t="s">
        <v>16</v>
      </c>
      <c r="E30" s="104" t="s">
        <v>2019</v>
      </c>
      <c r="F30" s="104" t="s">
        <v>461</v>
      </c>
      <c r="G30" s="104" t="s">
        <v>462</v>
      </c>
      <c r="H30" s="104" t="s">
        <v>2902</v>
      </c>
      <c r="I30" s="104" t="s">
        <v>2903</v>
      </c>
      <c r="J30" s="104" t="s">
        <v>2904</v>
      </c>
      <c r="K30" s="104" t="s">
        <v>1944</v>
      </c>
      <c r="L30" s="112" t="s">
        <v>2856</v>
      </c>
      <c r="M30" s="104" t="s">
        <v>2905</v>
      </c>
      <c r="N30" s="107">
        <v>12900123.83</v>
      </c>
      <c r="O30" s="107">
        <v>0</v>
      </c>
      <c r="P30" s="107">
        <v>0</v>
      </c>
      <c r="Q30" s="107">
        <v>15798515.290000001</v>
      </c>
      <c r="R30" s="107">
        <v>15798515.289999999</v>
      </c>
      <c r="S30" s="108"/>
      <c r="T30" s="104" t="s">
        <v>2846</v>
      </c>
    </row>
    <row r="31" spans="1:20" ht="27" hidden="1" customHeight="1" x14ac:dyDescent="0.25">
      <c r="A31" s="103">
        <v>43677</v>
      </c>
      <c r="B31" s="104" t="s">
        <v>2922</v>
      </c>
      <c r="C31" s="105">
        <v>4</v>
      </c>
      <c r="D31" s="104" t="s">
        <v>16</v>
      </c>
      <c r="E31" s="104" t="s">
        <v>2019</v>
      </c>
      <c r="F31" s="104" t="s">
        <v>461</v>
      </c>
      <c r="G31" s="104" t="s">
        <v>462</v>
      </c>
      <c r="H31" s="104" t="s">
        <v>2902</v>
      </c>
      <c r="I31" s="104" t="s">
        <v>2903</v>
      </c>
      <c r="J31" s="104" t="s">
        <v>2904</v>
      </c>
      <c r="K31" s="104" t="s">
        <v>1944</v>
      </c>
      <c r="L31" s="112" t="s">
        <v>2857</v>
      </c>
      <c r="M31" s="104" t="s">
        <v>2906</v>
      </c>
      <c r="N31" s="107">
        <v>-19773043.140000001</v>
      </c>
      <c r="O31" s="107">
        <v>0</v>
      </c>
      <c r="P31" s="107">
        <v>0</v>
      </c>
      <c r="Q31" s="107">
        <v>-28193639.059999999</v>
      </c>
      <c r="R31" s="107">
        <v>-28193639.059999999</v>
      </c>
      <c r="S31" s="108"/>
      <c r="T31" s="104" t="s">
        <v>2846</v>
      </c>
    </row>
    <row r="32" spans="1:20" ht="27" hidden="1" customHeight="1" x14ac:dyDescent="0.25">
      <c r="A32" s="103">
        <v>43677</v>
      </c>
      <c r="B32" s="104" t="s">
        <v>2922</v>
      </c>
      <c r="C32" s="105">
        <v>4</v>
      </c>
      <c r="D32" s="104" t="s">
        <v>16</v>
      </c>
      <c r="E32" s="104" t="s">
        <v>2019</v>
      </c>
      <c r="F32" s="104" t="s">
        <v>463</v>
      </c>
      <c r="G32" s="104" t="s">
        <v>464</v>
      </c>
      <c r="H32" s="104" t="s">
        <v>2896</v>
      </c>
      <c r="I32" s="104" t="s">
        <v>2811</v>
      </c>
      <c r="J32" s="104" t="s">
        <v>2896</v>
      </c>
      <c r="K32" s="104" t="s">
        <v>2897</v>
      </c>
      <c r="L32" s="112" t="s">
        <v>2790</v>
      </c>
      <c r="M32" s="104" t="s">
        <v>2791</v>
      </c>
      <c r="N32" s="107">
        <v>31415935.129999999</v>
      </c>
      <c r="O32" s="107">
        <v>34011603.869999997</v>
      </c>
      <c r="P32" s="107">
        <v>28343003.225000001</v>
      </c>
      <c r="Q32" s="107">
        <v>22845400.11999999</v>
      </c>
      <c r="R32" s="107">
        <v>-5497603.1050000004</v>
      </c>
      <c r="S32" s="107">
        <v>-19.396685176081935</v>
      </c>
      <c r="T32" s="104" t="s">
        <v>2847</v>
      </c>
    </row>
    <row r="33" spans="1:20" ht="27" hidden="1" customHeight="1" x14ac:dyDescent="0.25">
      <c r="A33" s="103">
        <v>43677</v>
      </c>
      <c r="B33" s="104" t="s">
        <v>2922</v>
      </c>
      <c r="C33" s="105">
        <v>4</v>
      </c>
      <c r="D33" s="104" t="s">
        <v>16</v>
      </c>
      <c r="E33" s="104" t="s">
        <v>2019</v>
      </c>
      <c r="F33" s="104" t="s">
        <v>463</v>
      </c>
      <c r="G33" s="104" t="s">
        <v>464</v>
      </c>
      <c r="H33" s="104" t="s">
        <v>2896</v>
      </c>
      <c r="I33" s="104" t="s">
        <v>2811</v>
      </c>
      <c r="J33" s="104" t="s">
        <v>2896</v>
      </c>
      <c r="K33" s="104" t="s">
        <v>2897</v>
      </c>
      <c r="L33" s="112" t="s">
        <v>2792</v>
      </c>
      <c r="M33" s="104" t="s">
        <v>2793</v>
      </c>
      <c r="N33" s="107">
        <v>136150</v>
      </c>
      <c r="O33" s="107">
        <v>80000</v>
      </c>
      <c r="P33" s="107">
        <v>66666.666666666672</v>
      </c>
      <c r="Q33" s="107">
        <v>100550</v>
      </c>
      <c r="R33" s="107">
        <v>33883.333333333336</v>
      </c>
      <c r="S33" s="107">
        <v>50.825000000000003</v>
      </c>
      <c r="T33" s="104" t="s">
        <v>2846</v>
      </c>
    </row>
    <row r="34" spans="1:20" ht="27" hidden="1" customHeight="1" x14ac:dyDescent="0.25">
      <c r="A34" s="103">
        <v>43677</v>
      </c>
      <c r="B34" s="104" t="s">
        <v>2922</v>
      </c>
      <c r="C34" s="105">
        <v>4</v>
      </c>
      <c r="D34" s="104" t="s">
        <v>16</v>
      </c>
      <c r="E34" s="104" t="s">
        <v>2019</v>
      </c>
      <c r="F34" s="104" t="s">
        <v>463</v>
      </c>
      <c r="G34" s="104" t="s">
        <v>464</v>
      </c>
      <c r="H34" s="104" t="s">
        <v>2896</v>
      </c>
      <c r="I34" s="104" t="s">
        <v>2811</v>
      </c>
      <c r="J34" s="104" t="s">
        <v>2896</v>
      </c>
      <c r="K34" s="104" t="s">
        <v>2897</v>
      </c>
      <c r="L34" s="112" t="s">
        <v>2794</v>
      </c>
      <c r="M34" s="104" t="s">
        <v>2795</v>
      </c>
      <c r="N34" s="107">
        <v>45458</v>
      </c>
      <c r="O34" s="107">
        <v>99600</v>
      </c>
      <c r="P34" s="107">
        <v>83000</v>
      </c>
      <c r="Q34" s="107">
        <v>93225</v>
      </c>
      <c r="R34" s="107">
        <v>10225</v>
      </c>
      <c r="S34" s="107">
        <v>12.319277108433734</v>
      </c>
      <c r="T34" s="104" t="s">
        <v>2846</v>
      </c>
    </row>
    <row r="35" spans="1:20" ht="27" hidden="1" customHeight="1" x14ac:dyDescent="0.25">
      <c r="A35" s="103">
        <v>43677</v>
      </c>
      <c r="B35" s="104" t="s">
        <v>2922</v>
      </c>
      <c r="C35" s="105">
        <v>4</v>
      </c>
      <c r="D35" s="104" t="s">
        <v>16</v>
      </c>
      <c r="E35" s="104" t="s">
        <v>2019</v>
      </c>
      <c r="F35" s="104" t="s">
        <v>463</v>
      </c>
      <c r="G35" s="104" t="s">
        <v>464</v>
      </c>
      <c r="H35" s="104" t="s">
        <v>2896</v>
      </c>
      <c r="I35" s="104" t="s">
        <v>2811</v>
      </c>
      <c r="J35" s="104" t="s">
        <v>2896</v>
      </c>
      <c r="K35" s="104" t="s">
        <v>2897</v>
      </c>
      <c r="L35" s="112" t="s">
        <v>2797</v>
      </c>
      <c r="M35" s="104" t="s">
        <v>2798</v>
      </c>
      <c r="N35" s="107">
        <v>4804741.0599999996</v>
      </c>
      <c r="O35" s="107">
        <v>3850000</v>
      </c>
      <c r="P35" s="107">
        <v>3208333.3333333335</v>
      </c>
      <c r="Q35" s="107">
        <v>4168896.06</v>
      </c>
      <c r="R35" s="107">
        <v>960562.72666666668</v>
      </c>
      <c r="S35" s="107">
        <v>29.939617454545456</v>
      </c>
      <c r="T35" s="104" t="s">
        <v>2846</v>
      </c>
    </row>
    <row r="36" spans="1:20" ht="27" hidden="1" customHeight="1" x14ac:dyDescent="0.25">
      <c r="A36" s="103">
        <v>43677</v>
      </c>
      <c r="B36" s="104" t="s">
        <v>2922</v>
      </c>
      <c r="C36" s="105">
        <v>4</v>
      </c>
      <c r="D36" s="104" t="s">
        <v>16</v>
      </c>
      <c r="E36" s="104" t="s">
        <v>2019</v>
      </c>
      <c r="F36" s="104" t="s">
        <v>463</v>
      </c>
      <c r="G36" s="104" t="s">
        <v>464</v>
      </c>
      <c r="H36" s="104" t="s">
        <v>2896</v>
      </c>
      <c r="I36" s="104" t="s">
        <v>2811</v>
      </c>
      <c r="J36" s="104" t="s">
        <v>2896</v>
      </c>
      <c r="K36" s="104" t="s">
        <v>2897</v>
      </c>
      <c r="L36" s="112" t="s">
        <v>2799</v>
      </c>
      <c r="M36" s="104" t="s">
        <v>2800</v>
      </c>
      <c r="N36" s="107">
        <v>3171133.37</v>
      </c>
      <c r="O36" s="107">
        <v>2095053</v>
      </c>
      <c r="P36" s="107">
        <v>1745877.5</v>
      </c>
      <c r="Q36" s="107">
        <v>2151592.2800000003</v>
      </c>
      <c r="R36" s="107">
        <v>405714.78</v>
      </c>
      <c r="S36" s="107">
        <v>23.238444850798523</v>
      </c>
      <c r="T36" s="104" t="s">
        <v>2846</v>
      </c>
    </row>
    <row r="37" spans="1:20" ht="27" hidden="1" customHeight="1" x14ac:dyDescent="0.25">
      <c r="A37" s="103">
        <v>43677</v>
      </c>
      <c r="B37" s="104" t="s">
        <v>2922</v>
      </c>
      <c r="C37" s="105">
        <v>4</v>
      </c>
      <c r="D37" s="104" t="s">
        <v>16</v>
      </c>
      <c r="E37" s="104" t="s">
        <v>2019</v>
      </c>
      <c r="F37" s="104" t="s">
        <v>463</v>
      </c>
      <c r="G37" s="104" t="s">
        <v>464</v>
      </c>
      <c r="H37" s="104" t="s">
        <v>2896</v>
      </c>
      <c r="I37" s="104" t="s">
        <v>2811</v>
      </c>
      <c r="J37" s="104" t="s">
        <v>2896</v>
      </c>
      <c r="K37" s="104" t="s">
        <v>2897</v>
      </c>
      <c r="L37" s="112" t="s">
        <v>2801</v>
      </c>
      <c r="M37" s="104" t="s">
        <v>2802</v>
      </c>
      <c r="N37" s="107">
        <v>208987.06</v>
      </c>
      <c r="O37" s="107">
        <v>250000</v>
      </c>
      <c r="P37" s="107">
        <v>208333.33333333334</v>
      </c>
      <c r="Q37" s="107">
        <v>249050</v>
      </c>
      <c r="R37" s="107">
        <v>40716.666666666672</v>
      </c>
      <c r="S37" s="107">
        <v>19.544</v>
      </c>
      <c r="T37" s="104" t="s">
        <v>2846</v>
      </c>
    </row>
    <row r="38" spans="1:20" ht="27" hidden="1" customHeight="1" x14ac:dyDescent="0.25">
      <c r="A38" s="103">
        <v>43677</v>
      </c>
      <c r="B38" s="104" t="s">
        <v>2922</v>
      </c>
      <c r="C38" s="105">
        <v>4</v>
      </c>
      <c r="D38" s="104" t="s">
        <v>16</v>
      </c>
      <c r="E38" s="104" t="s">
        <v>2019</v>
      </c>
      <c r="F38" s="104" t="s">
        <v>463</v>
      </c>
      <c r="G38" s="104" t="s">
        <v>464</v>
      </c>
      <c r="H38" s="104" t="s">
        <v>2896</v>
      </c>
      <c r="I38" s="104" t="s">
        <v>2811</v>
      </c>
      <c r="J38" s="104" t="s">
        <v>2896</v>
      </c>
      <c r="K38" s="104" t="s">
        <v>2897</v>
      </c>
      <c r="L38" s="112" t="s">
        <v>2803</v>
      </c>
      <c r="M38" s="104" t="s">
        <v>2804</v>
      </c>
      <c r="N38" s="107">
        <v>6930145.8600000003</v>
      </c>
      <c r="O38" s="107">
        <v>5973336</v>
      </c>
      <c r="P38" s="107">
        <v>4977780</v>
      </c>
      <c r="Q38" s="107">
        <v>4714047.8900000006</v>
      </c>
      <c r="R38" s="107">
        <v>-263732.11</v>
      </c>
      <c r="S38" s="107">
        <v>-5.2981873445592207</v>
      </c>
      <c r="T38" s="104" t="s">
        <v>2847</v>
      </c>
    </row>
    <row r="39" spans="1:20" ht="27" hidden="1" customHeight="1" x14ac:dyDescent="0.25">
      <c r="A39" s="103">
        <v>43677</v>
      </c>
      <c r="B39" s="104" t="s">
        <v>2922</v>
      </c>
      <c r="C39" s="105">
        <v>4</v>
      </c>
      <c r="D39" s="104" t="s">
        <v>16</v>
      </c>
      <c r="E39" s="104" t="s">
        <v>2019</v>
      </c>
      <c r="F39" s="104" t="s">
        <v>463</v>
      </c>
      <c r="G39" s="104" t="s">
        <v>464</v>
      </c>
      <c r="H39" s="104" t="s">
        <v>2896</v>
      </c>
      <c r="I39" s="104" t="s">
        <v>2811</v>
      </c>
      <c r="J39" s="104" t="s">
        <v>2896</v>
      </c>
      <c r="K39" s="104" t="s">
        <v>2897</v>
      </c>
      <c r="L39" s="112" t="s">
        <v>2805</v>
      </c>
      <c r="M39" s="104" t="s">
        <v>2806</v>
      </c>
      <c r="N39" s="107">
        <v>34394824.850000001</v>
      </c>
      <c r="O39" s="107">
        <v>37801500</v>
      </c>
      <c r="P39" s="107">
        <v>31501250</v>
      </c>
      <c r="Q39" s="107">
        <v>29193920.370000001</v>
      </c>
      <c r="R39" s="107">
        <v>-2307329.63</v>
      </c>
      <c r="S39" s="107">
        <v>-7.3245653109003612</v>
      </c>
      <c r="T39" s="104" t="s">
        <v>2847</v>
      </c>
    </row>
    <row r="40" spans="1:20" ht="27" hidden="1" customHeight="1" x14ac:dyDescent="0.25">
      <c r="A40" s="103">
        <v>43677</v>
      </c>
      <c r="B40" s="104" t="s">
        <v>2922</v>
      </c>
      <c r="C40" s="105">
        <v>4</v>
      </c>
      <c r="D40" s="104" t="s">
        <v>16</v>
      </c>
      <c r="E40" s="104" t="s">
        <v>2019</v>
      </c>
      <c r="F40" s="104" t="s">
        <v>463</v>
      </c>
      <c r="G40" s="104" t="s">
        <v>464</v>
      </c>
      <c r="H40" s="104" t="s">
        <v>2896</v>
      </c>
      <c r="I40" s="104" t="s">
        <v>2811</v>
      </c>
      <c r="J40" s="104" t="s">
        <v>2896</v>
      </c>
      <c r="K40" s="104" t="s">
        <v>2897</v>
      </c>
      <c r="L40" s="112" t="s">
        <v>2807</v>
      </c>
      <c r="M40" s="104" t="s">
        <v>2808</v>
      </c>
      <c r="N40" s="107">
        <v>5390123.4400000004</v>
      </c>
      <c r="O40" s="107">
        <v>3667500</v>
      </c>
      <c r="P40" s="107">
        <v>3056250</v>
      </c>
      <c r="Q40" s="107">
        <v>3620765.3899999997</v>
      </c>
      <c r="R40" s="107">
        <v>564515.39</v>
      </c>
      <c r="S40" s="107">
        <v>18.470851206543969</v>
      </c>
      <c r="T40" s="104" t="s">
        <v>2846</v>
      </c>
    </row>
    <row r="41" spans="1:20" ht="27" hidden="1" customHeight="1" x14ac:dyDescent="0.25">
      <c r="A41" s="103">
        <v>43677</v>
      </c>
      <c r="B41" s="104" t="s">
        <v>2922</v>
      </c>
      <c r="C41" s="105">
        <v>4</v>
      </c>
      <c r="D41" s="104" t="s">
        <v>16</v>
      </c>
      <c r="E41" s="104" t="s">
        <v>2019</v>
      </c>
      <c r="F41" s="104" t="s">
        <v>463</v>
      </c>
      <c r="G41" s="104" t="s">
        <v>464</v>
      </c>
      <c r="H41" s="104" t="s">
        <v>2896</v>
      </c>
      <c r="I41" s="104" t="s">
        <v>2811</v>
      </c>
      <c r="J41" s="104" t="s">
        <v>2896</v>
      </c>
      <c r="K41" s="104" t="s">
        <v>2897</v>
      </c>
      <c r="L41" s="112" t="s">
        <v>2878</v>
      </c>
      <c r="M41" s="104" t="s">
        <v>2879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8"/>
      <c r="T41" s="104" t="s">
        <v>2846</v>
      </c>
    </row>
    <row r="42" spans="1:20" ht="27" hidden="1" customHeight="1" x14ac:dyDescent="0.25">
      <c r="A42" s="103">
        <v>43677</v>
      </c>
      <c r="B42" s="104" t="s">
        <v>2922</v>
      </c>
      <c r="C42" s="105">
        <v>4</v>
      </c>
      <c r="D42" s="104" t="s">
        <v>16</v>
      </c>
      <c r="E42" s="104" t="s">
        <v>2019</v>
      </c>
      <c r="F42" s="104" t="s">
        <v>463</v>
      </c>
      <c r="G42" s="104" t="s">
        <v>464</v>
      </c>
      <c r="H42" s="104" t="s">
        <v>2896</v>
      </c>
      <c r="I42" s="104" t="s">
        <v>2811</v>
      </c>
      <c r="J42" s="104" t="s">
        <v>2896</v>
      </c>
      <c r="K42" s="104" t="s">
        <v>2897</v>
      </c>
      <c r="L42" s="112" t="s">
        <v>2809</v>
      </c>
      <c r="M42" s="104" t="s">
        <v>2810</v>
      </c>
      <c r="N42" s="107">
        <v>32145243.75</v>
      </c>
      <c r="O42" s="107">
        <v>55038919.229999997</v>
      </c>
      <c r="P42" s="107">
        <v>45865766.024999999</v>
      </c>
      <c r="Q42" s="107">
        <v>55038919.229999997</v>
      </c>
      <c r="R42" s="107">
        <v>9173153.2050000001</v>
      </c>
      <c r="S42" s="107">
        <v>20</v>
      </c>
      <c r="T42" s="104" t="s">
        <v>2846</v>
      </c>
    </row>
    <row r="43" spans="1:20" ht="27" hidden="1" customHeight="1" x14ac:dyDescent="0.25">
      <c r="A43" s="103">
        <v>43677</v>
      </c>
      <c r="B43" s="104" t="s">
        <v>2922</v>
      </c>
      <c r="C43" s="105">
        <v>4</v>
      </c>
      <c r="D43" s="104" t="s">
        <v>16</v>
      </c>
      <c r="E43" s="104" t="s">
        <v>2019</v>
      </c>
      <c r="F43" s="104" t="s">
        <v>463</v>
      </c>
      <c r="G43" s="104" t="s">
        <v>464</v>
      </c>
      <c r="H43" s="104" t="s">
        <v>2896</v>
      </c>
      <c r="I43" s="104" t="s">
        <v>2811</v>
      </c>
      <c r="J43" s="104" t="s">
        <v>2896</v>
      </c>
      <c r="K43" s="104" t="s">
        <v>2897</v>
      </c>
      <c r="L43" s="112" t="s">
        <v>2872</v>
      </c>
      <c r="M43" s="104" t="s">
        <v>2796</v>
      </c>
      <c r="N43" s="107">
        <v>483645.13</v>
      </c>
      <c r="O43" s="107">
        <v>650000</v>
      </c>
      <c r="P43" s="107">
        <v>541666.66666666674</v>
      </c>
      <c r="Q43" s="107">
        <v>570242.68999999994</v>
      </c>
      <c r="R43" s="107">
        <v>28576.023333333338</v>
      </c>
      <c r="S43" s="107">
        <v>5.275573538461539</v>
      </c>
      <c r="T43" s="104" t="s">
        <v>2846</v>
      </c>
    </row>
    <row r="44" spans="1:20" ht="27" hidden="1" customHeight="1" x14ac:dyDescent="0.25">
      <c r="A44" s="103">
        <v>43677</v>
      </c>
      <c r="B44" s="104" t="s">
        <v>2922</v>
      </c>
      <c r="C44" s="105">
        <v>4</v>
      </c>
      <c r="D44" s="104" t="s">
        <v>16</v>
      </c>
      <c r="E44" s="104" t="s">
        <v>2019</v>
      </c>
      <c r="F44" s="104" t="s">
        <v>463</v>
      </c>
      <c r="G44" s="104" t="s">
        <v>464</v>
      </c>
      <c r="H44" s="104" t="s">
        <v>2898</v>
      </c>
      <c r="I44" s="104" t="s">
        <v>2839</v>
      </c>
      <c r="J44" s="104" t="s">
        <v>2896</v>
      </c>
      <c r="K44" s="104" t="s">
        <v>2897</v>
      </c>
      <c r="L44" s="109" t="s">
        <v>2812</v>
      </c>
      <c r="M44" s="104" t="s">
        <v>2813</v>
      </c>
      <c r="N44" s="107">
        <v>10409588.539999999</v>
      </c>
      <c r="O44" s="107">
        <v>10976131.939999999</v>
      </c>
      <c r="P44" s="107">
        <v>9146776.6166666672</v>
      </c>
      <c r="Q44" s="107">
        <v>7277228.4299999997</v>
      </c>
      <c r="R44" s="107">
        <v>-1869548.1866666665</v>
      </c>
      <c r="S44" s="107">
        <v>-20.43942106621579</v>
      </c>
      <c r="T44" s="104" t="s">
        <v>2846</v>
      </c>
    </row>
    <row r="45" spans="1:20" ht="27" hidden="1" customHeight="1" x14ac:dyDescent="0.25">
      <c r="A45" s="103">
        <v>43677</v>
      </c>
      <c r="B45" s="104" t="s">
        <v>2922</v>
      </c>
      <c r="C45" s="105">
        <v>4</v>
      </c>
      <c r="D45" s="104" t="s">
        <v>16</v>
      </c>
      <c r="E45" s="104" t="s">
        <v>2019</v>
      </c>
      <c r="F45" s="104" t="s">
        <v>463</v>
      </c>
      <c r="G45" s="104" t="s">
        <v>464</v>
      </c>
      <c r="H45" s="104" t="s">
        <v>2898</v>
      </c>
      <c r="I45" s="104" t="s">
        <v>2839</v>
      </c>
      <c r="J45" s="104" t="s">
        <v>2896</v>
      </c>
      <c r="K45" s="104" t="s">
        <v>2897</v>
      </c>
      <c r="L45" s="109" t="s">
        <v>2814</v>
      </c>
      <c r="M45" s="104" t="s">
        <v>2815</v>
      </c>
      <c r="N45" s="107">
        <v>1648386.98</v>
      </c>
      <c r="O45" s="107">
        <v>1800000</v>
      </c>
      <c r="P45" s="107">
        <v>1500000</v>
      </c>
      <c r="Q45" s="107">
        <v>1327218.3500000001</v>
      </c>
      <c r="R45" s="107">
        <v>-172781.65</v>
      </c>
      <c r="S45" s="107">
        <v>-11.518776666666666</v>
      </c>
      <c r="T45" s="104" t="s">
        <v>2846</v>
      </c>
    </row>
    <row r="46" spans="1:20" ht="27" hidden="1" customHeight="1" x14ac:dyDescent="0.25">
      <c r="A46" s="103">
        <v>43677</v>
      </c>
      <c r="B46" s="104" t="s">
        <v>2922</v>
      </c>
      <c r="C46" s="105">
        <v>4</v>
      </c>
      <c r="D46" s="104" t="s">
        <v>16</v>
      </c>
      <c r="E46" s="104" t="s">
        <v>2019</v>
      </c>
      <c r="F46" s="104" t="s">
        <v>463</v>
      </c>
      <c r="G46" s="104" t="s">
        <v>464</v>
      </c>
      <c r="H46" s="104" t="s">
        <v>2898</v>
      </c>
      <c r="I46" s="104" t="s">
        <v>2839</v>
      </c>
      <c r="J46" s="104" t="s">
        <v>2896</v>
      </c>
      <c r="K46" s="104" t="s">
        <v>2897</v>
      </c>
      <c r="L46" s="109" t="s">
        <v>2816</v>
      </c>
      <c r="M46" s="104" t="s">
        <v>2817</v>
      </c>
      <c r="N46" s="107">
        <v>326048.34999999998</v>
      </c>
      <c r="O46" s="107">
        <v>300000</v>
      </c>
      <c r="P46" s="107">
        <v>250000</v>
      </c>
      <c r="Q46" s="107">
        <v>125005.66</v>
      </c>
      <c r="R46" s="107">
        <v>-124994.34</v>
      </c>
      <c r="S46" s="107">
        <v>-49.997736000000003</v>
      </c>
      <c r="T46" s="104" t="s">
        <v>2846</v>
      </c>
    </row>
    <row r="47" spans="1:20" ht="27" hidden="1" customHeight="1" x14ac:dyDescent="0.25">
      <c r="A47" s="103">
        <v>43677</v>
      </c>
      <c r="B47" s="104" t="s">
        <v>2922</v>
      </c>
      <c r="C47" s="105">
        <v>4</v>
      </c>
      <c r="D47" s="104" t="s">
        <v>16</v>
      </c>
      <c r="E47" s="104" t="s">
        <v>2019</v>
      </c>
      <c r="F47" s="104" t="s">
        <v>463</v>
      </c>
      <c r="G47" s="104" t="s">
        <v>464</v>
      </c>
      <c r="H47" s="104" t="s">
        <v>2898</v>
      </c>
      <c r="I47" s="104" t="s">
        <v>2839</v>
      </c>
      <c r="J47" s="104" t="s">
        <v>2896</v>
      </c>
      <c r="K47" s="104" t="s">
        <v>2897</v>
      </c>
      <c r="L47" s="109" t="s">
        <v>2818</v>
      </c>
      <c r="M47" s="104" t="s">
        <v>2819</v>
      </c>
      <c r="N47" s="107">
        <v>2262847.5</v>
      </c>
      <c r="O47" s="107">
        <v>3300000</v>
      </c>
      <c r="P47" s="107">
        <v>2750000</v>
      </c>
      <c r="Q47" s="107">
        <v>2260250.48</v>
      </c>
      <c r="R47" s="107">
        <v>-489749.52</v>
      </c>
      <c r="S47" s="107">
        <v>-17.809073454545455</v>
      </c>
      <c r="T47" s="104" t="s">
        <v>2846</v>
      </c>
    </row>
    <row r="48" spans="1:20" ht="27" hidden="1" customHeight="1" x14ac:dyDescent="0.25">
      <c r="A48" s="103">
        <v>43677</v>
      </c>
      <c r="B48" s="104" t="s">
        <v>2922</v>
      </c>
      <c r="C48" s="105">
        <v>4</v>
      </c>
      <c r="D48" s="104" t="s">
        <v>16</v>
      </c>
      <c r="E48" s="104" t="s">
        <v>2019</v>
      </c>
      <c r="F48" s="104" t="s">
        <v>463</v>
      </c>
      <c r="G48" s="104" t="s">
        <v>464</v>
      </c>
      <c r="H48" s="104" t="s">
        <v>2898</v>
      </c>
      <c r="I48" s="104" t="s">
        <v>2839</v>
      </c>
      <c r="J48" s="104" t="s">
        <v>2896</v>
      </c>
      <c r="K48" s="104" t="s">
        <v>2897</v>
      </c>
      <c r="L48" s="109" t="s">
        <v>2820</v>
      </c>
      <c r="M48" s="104" t="s">
        <v>2821</v>
      </c>
      <c r="N48" s="107">
        <v>34409318.700000003</v>
      </c>
      <c r="O48" s="107">
        <v>37944640</v>
      </c>
      <c r="P48" s="107">
        <v>31620533.333333332</v>
      </c>
      <c r="Q48" s="107">
        <v>29193920.369999997</v>
      </c>
      <c r="R48" s="107">
        <v>-2426612.9633333334</v>
      </c>
      <c r="S48" s="107">
        <v>-7.674168356848293</v>
      </c>
      <c r="T48" s="104" t="s">
        <v>2846</v>
      </c>
    </row>
    <row r="49" spans="1:20" ht="27" hidden="1" customHeight="1" x14ac:dyDescent="0.25">
      <c r="A49" s="103">
        <v>43677</v>
      </c>
      <c r="B49" s="104" t="s">
        <v>2922</v>
      </c>
      <c r="C49" s="105">
        <v>4</v>
      </c>
      <c r="D49" s="104" t="s">
        <v>16</v>
      </c>
      <c r="E49" s="104" t="s">
        <v>2019</v>
      </c>
      <c r="F49" s="104" t="s">
        <v>463</v>
      </c>
      <c r="G49" s="104" t="s">
        <v>464</v>
      </c>
      <c r="H49" s="104" t="s">
        <v>2898</v>
      </c>
      <c r="I49" s="104" t="s">
        <v>2839</v>
      </c>
      <c r="J49" s="104" t="s">
        <v>2896</v>
      </c>
      <c r="K49" s="104" t="s">
        <v>2897</v>
      </c>
      <c r="L49" s="109" t="s">
        <v>2822</v>
      </c>
      <c r="M49" s="104" t="s">
        <v>2848</v>
      </c>
      <c r="N49" s="107">
        <v>5782947.1500000004</v>
      </c>
      <c r="O49" s="107">
        <v>5992068</v>
      </c>
      <c r="P49" s="107">
        <v>4993390</v>
      </c>
      <c r="Q49" s="107">
        <v>5052828.59</v>
      </c>
      <c r="R49" s="107">
        <v>59438.59</v>
      </c>
      <c r="S49" s="107">
        <v>1.1903454366672743</v>
      </c>
      <c r="T49" s="104" t="s">
        <v>2847</v>
      </c>
    </row>
    <row r="50" spans="1:20" ht="27" hidden="1" customHeight="1" x14ac:dyDescent="0.25">
      <c r="A50" s="103">
        <v>43677</v>
      </c>
      <c r="B50" s="104" t="s">
        <v>2922</v>
      </c>
      <c r="C50" s="105">
        <v>4</v>
      </c>
      <c r="D50" s="104" t="s">
        <v>16</v>
      </c>
      <c r="E50" s="104" t="s">
        <v>2019</v>
      </c>
      <c r="F50" s="104" t="s">
        <v>463</v>
      </c>
      <c r="G50" s="104" t="s">
        <v>464</v>
      </c>
      <c r="H50" s="104" t="s">
        <v>2898</v>
      </c>
      <c r="I50" s="104" t="s">
        <v>2839</v>
      </c>
      <c r="J50" s="104" t="s">
        <v>2896</v>
      </c>
      <c r="K50" s="104" t="s">
        <v>2897</v>
      </c>
      <c r="L50" s="109" t="s">
        <v>2823</v>
      </c>
      <c r="M50" s="104" t="s">
        <v>2824</v>
      </c>
      <c r="N50" s="107">
        <v>10225456.800000001</v>
      </c>
      <c r="O50" s="107">
        <v>10279050</v>
      </c>
      <c r="P50" s="107">
        <v>8565875</v>
      </c>
      <c r="Q50" s="107">
        <v>7325283.5</v>
      </c>
      <c r="R50" s="107">
        <v>-1240591.5</v>
      </c>
      <c r="S50" s="107">
        <v>-14.482951245494476</v>
      </c>
      <c r="T50" s="104" t="s">
        <v>2846</v>
      </c>
    </row>
    <row r="51" spans="1:20" ht="27" hidden="1" customHeight="1" x14ac:dyDescent="0.25">
      <c r="A51" s="103">
        <v>43677</v>
      </c>
      <c r="B51" s="104" t="s">
        <v>2922</v>
      </c>
      <c r="C51" s="105">
        <v>4</v>
      </c>
      <c r="D51" s="104" t="s">
        <v>16</v>
      </c>
      <c r="E51" s="104" t="s">
        <v>2019</v>
      </c>
      <c r="F51" s="104" t="s">
        <v>463</v>
      </c>
      <c r="G51" s="104" t="s">
        <v>464</v>
      </c>
      <c r="H51" s="104" t="s">
        <v>2898</v>
      </c>
      <c r="I51" s="104" t="s">
        <v>2839</v>
      </c>
      <c r="J51" s="104" t="s">
        <v>2896</v>
      </c>
      <c r="K51" s="104" t="s">
        <v>2897</v>
      </c>
      <c r="L51" s="109" t="s">
        <v>2825</v>
      </c>
      <c r="M51" s="104" t="s">
        <v>2826</v>
      </c>
      <c r="N51" s="107">
        <v>1800240.58</v>
      </c>
      <c r="O51" s="107">
        <v>1990300</v>
      </c>
      <c r="P51" s="107">
        <v>1658583.3333333333</v>
      </c>
      <c r="Q51" s="107">
        <v>1497937.5</v>
      </c>
      <c r="R51" s="107">
        <v>-160645.83333333331</v>
      </c>
      <c r="S51" s="107">
        <v>-9.6857257699844244</v>
      </c>
      <c r="T51" s="104" t="s">
        <v>2846</v>
      </c>
    </row>
    <row r="52" spans="1:20" ht="27" hidden="1" customHeight="1" x14ac:dyDescent="0.25">
      <c r="A52" s="103">
        <v>43677</v>
      </c>
      <c r="B52" s="104" t="s">
        <v>2922</v>
      </c>
      <c r="C52" s="105">
        <v>4</v>
      </c>
      <c r="D52" s="104" t="s">
        <v>16</v>
      </c>
      <c r="E52" s="104" t="s">
        <v>2019</v>
      </c>
      <c r="F52" s="104" t="s">
        <v>463</v>
      </c>
      <c r="G52" s="104" t="s">
        <v>464</v>
      </c>
      <c r="H52" s="104" t="s">
        <v>2898</v>
      </c>
      <c r="I52" s="104" t="s">
        <v>2839</v>
      </c>
      <c r="J52" s="104" t="s">
        <v>2896</v>
      </c>
      <c r="K52" s="104" t="s">
        <v>2897</v>
      </c>
      <c r="L52" s="109" t="s">
        <v>2827</v>
      </c>
      <c r="M52" s="104" t="s">
        <v>2828</v>
      </c>
      <c r="N52" s="107">
        <v>2956933.08</v>
      </c>
      <c r="O52" s="107">
        <v>2683016</v>
      </c>
      <c r="P52" s="107">
        <v>2235846.6666666665</v>
      </c>
      <c r="Q52" s="107">
        <v>1904288.3399999999</v>
      </c>
      <c r="R52" s="107">
        <v>-331558.32666666666</v>
      </c>
      <c r="S52" s="107">
        <v>-14.829206832907444</v>
      </c>
      <c r="T52" s="104" t="s">
        <v>2846</v>
      </c>
    </row>
    <row r="53" spans="1:20" ht="27" hidden="1" customHeight="1" x14ac:dyDescent="0.25">
      <c r="A53" s="103">
        <v>43677</v>
      </c>
      <c r="B53" s="104" t="s">
        <v>2922</v>
      </c>
      <c r="C53" s="105">
        <v>4</v>
      </c>
      <c r="D53" s="104" t="s">
        <v>16</v>
      </c>
      <c r="E53" s="104" t="s">
        <v>2019</v>
      </c>
      <c r="F53" s="104" t="s">
        <v>463</v>
      </c>
      <c r="G53" s="104" t="s">
        <v>464</v>
      </c>
      <c r="H53" s="104" t="s">
        <v>2898</v>
      </c>
      <c r="I53" s="104" t="s">
        <v>2839</v>
      </c>
      <c r="J53" s="104" t="s">
        <v>2896</v>
      </c>
      <c r="K53" s="104" t="s">
        <v>2897</v>
      </c>
      <c r="L53" s="109" t="s">
        <v>2829</v>
      </c>
      <c r="M53" s="104" t="s">
        <v>2830</v>
      </c>
      <c r="N53" s="107">
        <v>2074841.34</v>
      </c>
      <c r="O53" s="107">
        <v>2315000</v>
      </c>
      <c r="P53" s="107">
        <v>1929166.6666666665</v>
      </c>
      <c r="Q53" s="107">
        <v>1882133.5999999999</v>
      </c>
      <c r="R53" s="107">
        <v>-47033.066666666666</v>
      </c>
      <c r="S53" s="107">
        <v>-2.4379991360691147</v>
      </c>
      <c r="T53" s="104" t="s">
        <v>2846</v>
      </c>
    </row>
    <row r="54" spans="1:20" ht="27" hidden="1" customHeight="1" x14ac:dyDescent="0.25">
      <c r="A54" s="103">
        <v>43677</v>
      </c>
      <c r="B54" s="104" t="s">
        <v>2922</v>
      </c>
      <c r="C54" s="105">
        <v>4</v>
      </c>
      <c r="D54" s="104" t="s">
        <v>16</v>
      </c>
      <c r="E54" s="104" t="s">
        <v>2019</v>
      </c>
      <c r="F54" s="104" t="s">
        <v>463</v>
      </c>
      <c r="G54" s="104" t="s">
        <v>464</v>
      </c>
      <c r="H54" s="104" t="s">
        <v>2898</v>
      </c>
      <c r="I54" s="104" t="s">
        <v>2839</v>
      </c>
      <c r="J54" s="104" t="s">
        <v>2896</v>
      </c>
      <c r="K54" s="104" t="s">
        <v>2897</v>
      </c>
      <c r="L54" s="109" t="s">
        <v>2831</v>
      </c>
      <c r="M54" s="104" t="s">
        <v>2832</v>
      </c>
      <c r="N54" s="107">
        <v>2972776.99</v>
      </c>
      <c r="O54" s="107">
        <v>2939000</v>
      </c>
      <c r="P54" s="107">
        <v>2449166.6666666665</v>
      </c>
      <c r="Q54" s="107">
        <v>1619726.96</v>
      </c>
      <c r="R54" s="107">
        <v>-829439.70666666667</v>
      </c>
      <c r="S54" s="107">
        <v>-33.866201020755355</v>
      </c>
      <c r="T54" s="104" t="s">
        <v>2846</v>
      </c>
    </row>
    <row r="55" spans="1:20" ht="27" hidden="1" customHeight="1" x14ac:dyDescent="0.25">
      <c r="A55" s="103">
        <v>43677</v>
      </c>
      <c r="B55" s="104" t="s">
        <v>2922</v>
      </c>
      <c r="C55" s="105">
        <v>4</v>
      </c>
      <c r="D55" s="104" t="s">
        <v>16</v>
      </c>
      <c r="E55" s="104" t="s">
        <v>2019</v>
      </c>
      <c r="F55" s="104" t="s">
        <v>463</v>
      </c>
      <c r="G55" s="104" t="s">
        <v>464</v>
      </c>
      <c r="H55" s="104" t="s">
        <v>2898</v>
      </c>
      <c r="I55" s="104" t="s">
        <v>2839</v>
      </c>
      <c r="J55" s="104" t="s">
        <v>2896</v>
      </c>
      <c r="K55" s="104" t="s">
        <v>2897</v>
      </c>
      <c r="L55" s="109" t="s">
        <v>2833</v>
      </c>
      <c r="M55" s="104" t="s">
        <v>2834</v>
      </c>
      <c r="N55" s="107">
        <v>3708663.02</v>
      </c>
      <c r="O55" s="107">
        <v>2937641.7</v>
      </c>
      <c r="P55" s="107">
        <v>2448034.75</v>
      </c>
      <c r="Q55" s="107">
        <v>2734597.57</v>
      </c>
      <c r="R55" s="107">
        <v>286562.82</v>
      </c>
      <c r="S55" s="107">
        <v>11.705831381682797</v>
      </c>
      <c r="T55" s="104" t="s">
        <v>2847</v>
      </c>
    </row>
    <row r="56" spans="1:20" ht="27" hidden="1" customHeight="1" x14ac:dyDescent="0.25">
      <c r="A56" s="103">
        <v>43677</v>
      </c>
      <c r="B56" s="104" t="s">
        <v>2922</v>
      </c>
      <c r="C56" s="105">
        <v>4</v>
      </c>
      <c r="D56" s="104" t="s">
        <v>16</v>
      </c>
      <c r="E56" s="104" t="s">
        <v>2019</v>
      </c>
      <c r="F56" s="104" t="s">
        <v>463</v>
      </c>
      <c r="G56" s="104" t="s">
        <v>464</v>
      </c>
      <c r="H56" s="104" t="s">
        <v>2898</v>
      </c>
      <c r="I56" s="104" t="s">
        <v>2839</v>
      </c>
      <c r="J56" s="104" t="s">
        <v>2896</v>
      </c>
      <c r="K56" s="104" t="s">
        <v>2897</v>
      </c>
      <c r="L56" s="109" t="s">
        <v>2835</v>
      </c>
      <c r="M56" s="104" t="s">
        <v>2836</v>
      </c>
      <c r="N56" s="107">
        <v>101832.4</v>
      </c>
      <c r="O56" s="107">
        <v>180000</v>
      </c>
      <c r="P56" s="107">
        <v>150000</v>
      </c>
      <c r="Q56" s="107">
        <v>242590.5</v>
      </c>
      <c r="R56" s="107">
        <v>92590.5</v>
      </c>
      <c r="S56" s="107">
        <v>61.726999999999997</v>
      </c>
      <c r="T56" s="104" t="s">
        <v>2847</v>
      </c>
    </row>
    <row r="57" spans="1:20" ht="27" hidden="1" customHeight="1" x14ac:dyDescent="0.25">
      <c r="A57" s="103">
        <v>43677</v>
      </c>
      <c r="B57" s="104" t="s">
        <v>2922</v>
      </c>
      <c r="C57" s="105">
        <v>4</v>
      </c>
      <c r="D57" s="104" t="s">
        <v>16</v>
      </c>
      <c r="E57" s="104" t="s">
        <v>2019</v>
      </c>
      <c r="F57" s="104" t="s">
        <v>463</v>
      </c>
      <c r="G57" s="104" t="s">
        <v>464</v>
      </c>
      <c r="H57" s="104" t="s">
        <v>2898</v>
      </c>
      <c r="I57" s="104" t="s">
        <v>2839</v>
      </c>
      <c r="J57" s="104" t="s">
        <v>2896</v>
      </c>
      <c r="K57" s="104" t="s">
        <v>2897</v>
      </c>
      <c r="L57" s="109" t="s">
        <v>2837</v>
      </c>
      <c r="M57" s="104" t="s">
        <v>2838</v>
      </c>
      <c r="N57" s="107">
        <v>11420884.51</v>
      </c>
      <c r="O57" s="107">
        <v>6533000</v>
      </c>
      <c r="P57" s="107">
        <v>5444166.666666667</v>
      </c>
      <c r="Q57" s="107">
        <v>4612647.55</v>
      </c>
      <c r="R57" s="107">
        <v>-831519.1166666667</v>
      </c>
      <c r="S57" s="107">
        <v>-15.273579366294198</v>
      </c>
      <c r="T57" s="104" t="s">
        <v>2846</v>
      </c>
    </row>
    <row r="58" spans="1:20" ht="27" hidden="1" customHeight="1" x14ac:dyDescent="0.25">
      <c r="A58" s="103">
        <v>43677</v>
      </c>
      <c r="B58" s="104" t="s">
        <v>2922</v>
      </c>
      <c r="C58" s="105">
        <v>4</v>
      </c>
      <c r="D58" s="104" t="s">
        <v>16</v>
      </c>
      <c r="E58" s="104" t="s">
        <v>2019</v>
      </c>
      <c r="F58" s="104" t="s">
        <v>463</v>
      </c>
      <c r="G58" s="104" t="s">
        <v>464</v>
      </c>
      <c r="H58" s="104" t="s">
        <v>2898</v>
      </c>
      <c r="I58" s="104" t="s">
        <v>2839</v>
      </c>
      <c r="J58" s="104" t="s">
        <v>2896</v>
      </c>
      <c r="K58" s="104" t="s">
        <v>2897</v>
      </c>
      <c r="L58" s="109" t="s">
        <v>2880</v>
      </c>
      <c r="M58" s="104" t="s">
        <v>2881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8"/>
      <c r="T58" s="104" t="s">
        <v>2847</v>
      </c>
    </row>
    <row r="59" spans="1:20" ht="27" hidden="1" customHeight="1" x14ac:dyDescent="0.25">
      <c r="A59" s="103">
        <v>43677</v>
      </c>
      <c r="B59" s="104" t="s">
        <v>2922</v>
      </c>
      <c r="C59" s="105">
        <v>4</v>
      </c>
      <c r="D59" s="104" t="s">
        <v>16</v>
      </c>
      <c r="E59" s="104" t="s">
        <v>2019</v>
      </c>
      <c r="F59" s="104" t="s">
        <v>463</v>
      </c>
      <c r="G59" s="104" t="s">
        <v>464</v>
      </c>
      <c r="H59" s="104" t="s">
        <v>2899</v>
      </c>
      <c r="I59" s="104" t="s">
        <v>2900</v>
      </c>
      <c r="J59" s="104" t="s">
        <v>2898</v>
      </c>
      <c r="K59" s="104" t="s">
        <v>1944</v>
      </c>
      <c r="L59" s="116" t="s">
        <v>2855</v>
      </c>
      <c r="M59" s="104" t="s">
        <v>2901</v>
      </c>
      <c r="N59" s="107">
        <v>6774512.0899999999</v>
      </c>
      <c r="O59" s="107">
        <v>0</v>
      </c>
      <c r="P59" s="107">
        <v>0</v>
      </c>
      <c r="Q59" s="107">
        <v>1831494.3599999971</v>
      </c>
      <c r="R59" s="107">
        <v>1831494.36</v>
      </c>
      <c r="S59" s="108"/>
      <c r="T59" s="104" t="s">
        <v>2846</v>
      </c>
    </row>
    <row r="60" spans="1:20" ht="27" hidden="1" customHeight="1" x14ac:dyDescent="0.25">
      <c r="A60" s="103">
        <v>43677</v>
      </c>
      <c r="B60" s="104" t="s">
        <v>2922</v>
      </c>
      <c r="C60" s="105">
        <v>4</v>
      </c>
      <c r="D60" s="104" t="s">
        <v>16</v>
      </c>
      <c r="E60" s="104" t="s">
        <v>2019</v>
      </c>
      <c r="F60" s="104" t="s">
        <v>463</v>
      </c>
      <c r="G60" s="104" t="s">
        <v>464</v>
      </c>
      <c r="H60" s="104" t="s">
        <v>2902</v>
      </c>
      <c r="I60" s="104" t="s">
        <v>2903</v>
      </c>
      <c r="J60" s="104" t="s">
        <v>2904</v>
      </c>
      <c r="K60" s="104" t="s">
        <v>1944</v>
      </c>
      <c r="L60" s="116" t="s">
        <v>2856</v>
      </c>
      <c r="M60" s="104" t="s">
        <v>2905</v>
      </c>
      <c r="N60" s="107">
        <v>7480317.7699999996</v>
      </c>
      <c r="O60" s="107">
        <v>0</v>
      </c>
      <c r="P60" s="107">
        <v>0</v>
      </c>
      <c r="Q60" s="107">
        <v>12963693.470000001</v>
      </c>
      <c r="R60" s="107">
        <v>12963693.470000001</v>
      </c>
      <c r="S60" s="108"/>
      <c r="T60" s="104" t="s">
        <v>2846</v>
      </c>
    </row>
    <row r="61" spans="1:20" ht="27" hidden="1" customHeight="1" x14ac:dyDescent="0.25">
      <c r="A61" s="103">
        <v>43677</v>
      </c>
      <c r="B61" s="104" t="s">
        <v>2922</v>
      </c>
      <c r="C61" s="105">
        <v>4</v>
      </c>
      <c r="D61" s="104" t="s">
        <v>16</v>
      </c>
      <c r="E61" s="104" t="s">
        <v>2019</v>
      </c>
      <c r="F61" s="104" t="s">
        <v>463</v>
      </c>
      <c r="G61" s="104" t="s">
        <v>464</v>
      </c>
      <c r="H61" s="104" t="s">
        <v>2902</v>
      </c>
      <c r="I61" s="104" t="s">
        <v>2903</v>
      </c>
      <c r="J61" s="104" t="s">
        <v>2904</v>
      </c>
      <c r="K61" s="104" t="s">
        <v>1944</v>
      </c>
      <c r="L61" s="116" t="s">
        <v>2857</v>
      </c>
      <c r="M61" s="104" t="s">
        <v>2906</v>
      </c>
      <c r="N61" s="107">
        <v>-14559937.060000001</v>
      </c>
      <c r="O61" s="107">
        <v>0</v>
      </c>
      <c r="P61" s="107">
        <v>0</v>
      </c>
      <c r="Q61" s="107">
        <v>-20644440.5</v>
      </c>
      <c r="R61" s="107">
        <v>-20644440.5</v>
      </c>
      <c r="S61" s="108"/>
      <c r="T61" s="104" t="s">
        <v>2846</v>
      </c>
    </row>
    <row r="62" spans="1:20" ht="27" hidden="1" customHeight="1" x14ac:dyDescent="0.25">
      <c r="A62" s="103">
        <v>43677</v>
      </c>
      <c r="B62" s="104" t="s">
        <v>2922</v>
      </c>
      <c r="C62" s="105">
        <v>4</v>
      </c>
      <c r="D62" s="104" t="s">
        <v>16</v>
      </c>
      <c r="E62" s="104" t="s">
        <v>2019</v>
      </c>
      <c r="F62" s="104" t="s">
        <v>465</v>
      </c>
      <c r="G62" s="104" t="s">
        <v>1613</v>
      </c>
      <c r="H62" s="104" t="s">
        <v>2896</v>
      </c>
      <c r="I62" s="104" t="s">
        <v>2811</v>
      </c>
      <c r="J62" s="104" t="s">
        <v>2896</v>
      </c>
      <c r="K62" s="104" t="s">
        <v>2897</v>
      </c>
      <c r="L62" s="116" t="s">
        <v>2790</v>
      </c>
      <c r="M62" s="104" t="s">
        <v>2791</v>
      </c>
      <c r="N62" s="107">
        <v>21549416.530000001</v>
      </c>
      <c r="O62" s="107">
        <v>26180099.43</v>
      </c>
      <c r="P62" s="107">
        <v>21816749.524999999</v>
      </c>
      <c r="Q62" s="107">
        <v>24924363.050000004</v>
      </c>
      <c r="R62" s="107">
        <v>3107613.5249999999</v>
      </c>
      <c r="S62" s="107">
        <v>14.244163739602726</v>
      </c>
      <c r="T62" s="104" t="s">
        <v>2846</v>
      </c>
    </row>
    <row r="63" spans="1:20" ht="27" hidden="1" customHeight="1" x14ac:dyDescent="0.25">
      <c r="A63" s="103">
        <v>43677</v>
      </c>
      <c r="B63" s="104" t="s">
        <v>2922</v>
      </c>
      <c r="C63" s="105">
        <v>4</v>
      </c>
      <c r="D63" s="104" t="s">
        <v>16</v>
      </c>
      <c r="E63" s="104" t="s">
        <v>2019</v>
      </c>
      <c r="F63" s="104" t="s">
        <v>465</v>
      </c>
      <c r="G63" s="104" t="s">
        <v>1613</v>
      </c>
      <c r="H63" s="104" t="s">
        <v>2896</v>
      </c>
      <c r="I63" s="104" t="s">
        <v>2811</v>
      </c>
      <c r="J63" s="104" t="s">
        <v>2896</v>
      </c>
      <c r="K63" s="104" t="s">
        <v>2897</v>
      </c>
      <c r="L63" s="116" t="s">
        <v>2792</v>
      </c>
      <c r="M63" s="104" t="s">
        <v>2793</v>
      </c>
      <c r="N63" s="107">
        <v>50205</v>
      </c>
      <c r="O63" s="107">
        <v>50205</v>
      </c>
      <c r="P63" s="107">
        <v>41837.5</v>
      </c>
      <c r="Q63" s="107">
        <v>56450</v>
      </c>
      <c r="R63" s="107">
        <v>14612.5</v>
      </c>
      <c r="S63" s="107">
        <v>34.926800119510006</v>
      </c>
      <c r="T63" s="104" t="s">
        <v>2846</v>
      </c>
    </row>
    <row r="64" spans="1:20" ht="27" hidden="1" customHeight="1" x14ac:dyDescent="0.25">
      <c r="A64" s="103">
        <v>43677</v>
      </c>
      <c r="B64" s="104" t="s">
        <v>2922</v>
      </c>
      <c r="C64" s="105">
        <v>4</v>
      </c>
      <c r="D64" s="104" t="s">
        <v>16</v>
      </c>
      <c r="E64" s="104" t="s">
        <v>2019</v>
      </c>
      <c r="F64" s="104" t="s">
        <v>465</v>
      </c>
      <c r="G64" s="104" t="s">
        <v>1613</v>
      </c>
      <c r="H64" s="104" t="s">
        <v>2896</v>
      </c>
      <c r="I64" s="104" t="s">
        <v>2811</v>
      </c>
      <c r="J64" s="104" t="s">
        <v>2896</v>
      </c>
      <c r="K64" s="104" t="s">
        <v>2897</v>
      </c>
      <c r="L64" s="116" t="s">
        <v>2794</v>
      </c>
      <c r="M64" s="104" t="s">
        <v>2795</v>
      </c>
      <c r="N64" s="107">
        <v>89901.31</v>
      </c>
      <c r="O64" s="107">
        <v>98891.44</v>
      </c>
      <c r="P64" s="107">
        <v>82409.53333333334</v>
      </c>
      <c r="Q64" s="107">
        <v>123248</v>
      </c>
      <c r="R64" s="107">
        <v>40838.466666666667</v>
      </c>
      <c r="S64" s="107">
        <v>49.555512590371826</v>
      </c>
      <c r="T64" s="104" t="s">
        <v>2846</v>
      </c>
    </row>
    <row r="65" spans="1:20" ht="27" hidden="1" customHeight="1" x14ac:dyDescent="0.25">
      <c r="A65" s="103">
        <v>43677</v>
      </c>
      <c r="B65" s="104" t="s">
        <v>2922</v>
      </c>
      <c r="C65" s="105">
        <v>4</v>
      </c>
      <c r="D65" s="104" t="s">
        <v>16</v>
      </c>
      <c r="E65" s="104" t="s">
        <v>2019</v>
      </c>
      <c r="F65" s="104" t="s">
        <v>465</v>
      </c>
      <c r="G65" s="104" t="s">
        <v>1613</v>
      </c>
      <c r="H65" s="104" t="s">
        <v>2896</v>
      </c>
      <c r="I65" s="104" t="s">
        <v>2811</v>
      </c>
      <c r="J65" s="104" t="s">
        <v>2896</v>
      </c>
      <c r="K65" s="104" t="s">
        <v>2897</v>
      </c>
      <c r="L65" s="116" t="s">
        <v>2797</v>
      </c>
      <c r="M65" s="104" t="s">
        <v>2798</v>
      </c>
      <c r="N65" s="107">
        <v>4343154</v>
      </c>
      <c r="O65" s="107">
        <v>4976675.8899999997</v>
      </c>
      <c r="P65" s="107">
        <v>4147229.9083333332</v>
      </c>
      <c r="Q65" s="107">
        <v>4525905.3899999997</v>
      </c>
      <c r="R65" s="107">
        <v>378675.48166666669</v>
      </c>
      <c r="S65" s="107">
        <v>9.1308051406980404</v>
      </c>
      <c r="T65" s="104" t="s">
        <v>2846</v>
      </c>
    </row>
    <row r="66" spans="1:20" ht="27" hidden="1" customHeight="1" x14ac:dyDescent="0.25">
      <c r="A66" s="103">
        <v>43677</v>
      </c>
      <c r="B66" s="104" t="s">
        <v>2922</v>
      </c>
      <c r="C66" s="105">
        <v>4</v>
      </c>
      <c r="D66" s="104" t="s">
        <v>16</v>
      </c>
      <c r="E66" s="104" t="s">
        <v>2019</v>
      </c>
      <c r="F66" s="104" t="s">
        <v>465</v>
      </c>
      <c r="G66" s="104" t="s">
        <v>1613</v>
      </c>
      <c r="H66" s="104" t="s">
        <v>2896</v>
      </c>
      <c r="I66" s="104" t="s">
        <v>2811</v>
      </c>
      <c r="J66" s="104" t="s">
        <v>2896</v>
      </c>
      <c r="K66" s="104" t="s">
        <v>2897</v>
      </c>
      <c r="L66" s="116" t="s">
        <v>2799</v>
      </c>
      <c r="M66" s="104" t="s">
        <v>2800</v>
      </c>
      <c r="N66" s="107">
        <v>2492303.2799999998</v>
      </c>
      <c r="O66" s="107">
        <v>2592307.2799999998</v>
      </c>
      <c r="P66" s="107">
        <v>2160256.0666666664</v>
      </c>
      <c r="Q66" s="107">
        <v>2269680.6599999997</v>
      </c>
      <c r="R66" s="107">
        <v>109424.59333333334</v>
      </c>
      <c r="S66" s="107">
        <v>5.0653529006021234</v>
      </c>
      <c r="T66" s="104" t="s">
        <v>2846</v>
      </c>
    </row>
    <row r="67" spans="1:20" ht="27" hidden="1" customHeight="1" x14ac:dyDescent="0.25">
      <c r="A67" s="103">
        <v>43677</v>
      </c>
      <c r="B67" s="104" t="s">
        <v>2922</v>
      </c>
      <c r="C67" s="105">
        <v>4</v>
      </c>
      <c r="D67" s="104" t="s">
        <v>16</v>
      </c>
      <c r="E67" s="104" t="s">
        <v>2019</v>
      </c>
      <c r="F67" s="104" t="s">
        <v>465</v>
      </c>
      <c r="G67" s="104" t="s">
        <v>1613</v>
      </c>
      <c r="H67" s="104" t="s">
        <v>2896</v>
      </c>
      <c r="I67" s="104" t="s">
        <v>2811</v>
      </c>
      <c r="J67" s="104" t="s">
        <v>2896</v>
      </c>
      <c r="K67" s="104" t="s">
        <v>2897</v>
      </c>
      <c r="L67" s="116" t="s">
        <v>2801</v>
      </c>
      <c r="M67" s="104" t="s">
        <v>2802</v>
      </c>
      <c r="N67" s="107">
        <v>180643</v>
      </c>
      <c r="O67" s="107">
        <v>168633.33</v>
      </c>
      <c r="P67" s="107">
        <v>140527.77499999999</v>
      </c>
      <c r="Q67" s="107">
        <v>305526.59999999998</v>
      </c>
      <c r="R67" s="107">
        <v>164998.82500000001</v>
      </c>
      <c r="S67" s="107">
        <v>117.41367498346857</v>
      </c>
      <c r="T67" s="104" t="s">
        <v>2846</v>
      </c>
    </row>
    <row r="68" spans="1:20" ht="27" hidden="1" customHeight="1" x14ac:dyDescent="0.25">
      <c r="A68" s="103">
        <v>43677</v>
      </c>
      <c r="B68" s="104" t="s">
        <v>2922</v>
      </c>
      <c r="C68" s="105">
        <v>4</v>
      </c>
      <c r="D68" s="104" t="s">
        <v>16</v>
      </c>
      <c r="E68" s="104" t="s">
        <v>2019</v>
      </c>
      <c r="F68" s="104" t="s">
        <v>465</v>
      </c>
      <c r="G68" s="104" t="s">
        <v>1613</v>
      </c>
      <c r="H68" s="104" t="s">
        <v>2896</v>
      </c>
      <c r="I68" s="104" t="s">
        <v>2811</v>
      </c>
      <c r="J68" s="104" t="s">
        <v>2896</v>
      </c>
      <c r="K68" s="104" t="s">
        <v>2897</v>
      </c>
      <c r="L68" s="116" t="s">
        <v>2803</v>
      </c>
      <c r="M68" s="104" t="s">
        <v>2804</v>
      </c>
      <c r="N68" s="107">
        <v>6098170.2599999998</v>
      </c>
      <c r="O68" s="107">
        <v>6131165.0499999998</v>
      </c>
      <c r="P68" s="107">
        <v>5109304.208333333</v>
      </c>
      <c r="Q68" s="107">
        <v>3826030</v>
      </c>
      <c r="R68" s="107">
        <v>-1283274.2083333333</v>
      </c>
      <c r="S68" s="107">
        <v>-25.116418126763691</v>
      </c>
      <c r="T68" s="104" t="s">
        <v>2847</v>
      </c>
    </row>
    <row r="69" spans="1:20" ht="27" hidden="1" customHeight="1" x14ac:dyDescent="0.25">
      <c r="A69" s="103">
        <v>43677</v>
      </c>
      <c r="B69" s="104" t="s">
        <v>2922</v>
      </c>
      <c r="C69" s="105">
        <v>4</v>
      </c>
      <c r="D69" s="104" t="s">
        <v>16</v>
      </c>
      <c r="E69" s="104" t="s">
        <v>2019</v>
      </c>
      <c r="F69" s="104" t="s">
        <v>465</v>
      </c>
      <c r="G69" s="104" t="s">
        <v>1613</v>
      </c>
      <c r="H69" s="104" t="s">
        <v>2896</v>
      </c>
      <c r="I69" s="104" t="s">
        <v>2811</v>
      </c>
      <c r="J69" s="104" t="s">
        <v>2896</v>
      </c>
      <c r="K69" s="104" t="s">
        <v>2897</v>
      </c>
      <c r="L69" s="116" t="s">
        <v>2805</v>
      </c>
      <c r="M69" s="104" t="s">
        <v>2806</v>
      </c>
      <c r="N69" s="107">
        <v>28604855.84</v>
      </c>
      <c r="O69" s="107">
        <v>29392592.030000001</v>
      </c>
      <c r="P69" s="107">
        <v>24493826.691666666</v>
      </c>
      <c r="Q69" s="107">
        <v>27848017.309999999</v>
      </c>
      <c r="R69" s="107">
        <v>3354190.6183333336</v>
      </c>
      <c r="S69" s="107">
        <v>13.694024459944847</v>
      </c>
      <c r="T69" s="104" t="s">
        <v>2846</v>
      </c>
    </row>
    <row r="70" spans="1:20" ht="27" hidden="1" customHeight="1" x14ac:dyDescent="0.25">
      <c r="A70" s="103">
        <v>43677</v>
      </c>
      <c r="B70" s="104" t="s">
        <v>2922</v>
      </c>
      <c r="C70" s="105">
        <v>4</v>
      </c>
      <c r="D70" s="104" t="s">
        <v>16</v>
      </c>
      <c r="E70" s="104" t="s">
        <v>2019</v>
      </c>
      <c r="F70" s="104" t="s">
        <v>465</v>
      </c>
      <c r="G70" s="104" t="s">
        <v>1613</v>
      </c>
      <c r="H70" s="104" t="s">
        <v>2896</v>
      </c>
      <c r="I70" s="104" t="s">
        <v>2811</v>
      </c>
      <c r="J70" s="104" t="s">
        <v>2896</v>
      </c>
      <c r="K70" s="104" t="s">
        <v>2897</v>
      </c>
      <c r="L70" s="116" t="s">
        <v>2807</v>
      </c>
      <c r="M70" s="104" t="s">
        <v>2808</v>
      </c>
      <c r="N70" s="107">
        <v>5865972.8899999997</v>
      </c>
      <c r="O70" s="107">
        <v>5765972.8899999997</v>
      </c>
      <c r="P70" s="107">
        <v>4804977.4083333332</v>
      </c>
      <c r="Q70" s="107">
        <v>4858497.7300000004</v>
      </c>
      <c r="R70" s="107">
        <v>53520.321666666663</v>
      </c>
      <c r="S70" s="107">
        <v>1.1138516816717119</v>
      </c>
      <c r="T70" s="104" t="s">
        <v>2846</v>
      </c>
    </row>
    <row r="71" spans="1:20" ht="27" hidden="1" customHeight="1" x14ac:dyDescent="0.25">
      <c r="A71" s="103">
        <v>43677</v>
      </c>
      <c r="B71" s="104" t="s">
        <v>2922</v>
      </c>
      <c r="C71" s="105">
        <v>4</v>
      </c>
      <c r="D71" s="104" t="s">
        <v>16</v>
      </c>
      <c r="E71" s="104" t="s">
        <v>2019</v>
      </c>
      <c r="F71" s="104" t="s">
        <v>465</v>
      </c>
      <c r="G71" s="104" t="s">
        <v>1613</v>
      </c>
      <c r="H71" s="104" t="s">
        <v>2896</v>
      </c>
      <c r="I71" s="104" t="s">
        <v>2811</v>
      </c>
      <c r="J71" s="104" t="s">
        <v>2896</v>
      </c>
      <c r="K71" s="104" t="s">
        <v>2897</v>
      </c>
      <c r="L71" s="116" t="s">
        <v>2878</v>
      </c>
      <c r="M71" s="104" t="s">
        <v>2879</v>
      </c>
      <c r="N71" s="107">
        <v>0</v>
      </c>
      <c r="O71" s="107">
        <v>0</v>
      </c>
      <c r="P71" s="107">
        <v>0</v>
      </c>
      <c r="Q71" s="107">
        <v>0</v>
      </c>
      <c r="R71" s="107">
        <v>0</v>
      </c>
      <c r="S71" s="108"/>
      <c r="T71" s="104" t="s">
        <v>2846</v>
      </c>
    </row>
    <row r="72" spans="1:20" ht="27" hidden="1" customHeight="1" x14ac:dyDescent="0.25">
      <c r="A72" s="103">
        <v>43677</v>
      </c>
      <c r="B72" s="104" t="s">
        <v>2922</v>
      </c>
      <c r="C72" s="105">
        <v>4</v>
      </c>
      <c r="D72" s="104" t="s">
        <v>16</v>
      </c>
      <c r="E72" s="104" t="s">
        <v>2019</v>
      </c>
      <c r="F72" s="104" t="s">
        <v>465</v>
      </c>
      <c r="G72" s="104" t="s">
        <v>1613</v>
      </c>
      <c r="H72" s="104" t="s">
        <v>2896</v>
      </c>
      <c r="I72" s="104" t="s">
        <v>2811</v>
      </c>
      <c r="J72" s="104" t="s">
        <v>2896</v>
      </c>
      <c r="K72" s="104" t="s">
        <v>2897</v>
      </c>
      <c r="L72" s="116" t="s">
        <v>2809</v>
      </c>
      <c r="M72" s="104" t="s">
        <v>2810</v>
      </c>
      <c r="N72" s="107">
        <v>1132252.82</v>
      </c>
      <c r="O72" s="107">
        <v>5515638.79</v>
      </c>
      <c r="P72" s="107">
        <v>4596365.6583333332</v>
      </c>
      <c r="Q72" s="107">
        <v>4154138.79</v>
      </c>
      <c r="R72" s="107">
        <v>-442226.86833333335</v>
      </c>
      <c r="S72" s="107">
        <v>-9.6212290580398943</v>
      </c>
      <c r="T72" s="104" t="s">
        <v>2847</v>
      </c>
    </row>
    <row r="73" spans="1:20" ht="27" hidden="1" customHeight="1" x14ac:dyDescent="0.25">
      <c r="A73" s="103">
        <v>43677</v>
      </c>
      <c r="B73" s="104" t="s">
        <v>2922</v>
      </c>
      <c r="C73" s="105">
        <v>4</v>
      </c>
      <c r="D73" s="104" t="s">
        <v>16</v>
      </c>
      <c r="E73" s="104" t="s">
        <v>2019</v>
      </c>
      <c r="F73" s="104" t="s">
        <v>465</v>
      </c>
      <c r="G73" s="104" t="s">
        <v>1613</v>
      </c>
      <c r="H73" s="104" t="s">
        <v>2896</v>
      </c>
      <c r="I73" s="104" t="s">
        <v>2811</v>
      </c>
      <c r="J73" s="104" t="s">
        <v>2896</v>
      </c>
      <c r="K73" s="104" t="s">
        <v>2897</v>
      </c>
      <c r="L73" s="116" t="s">
        <v>2872</v>
      </c>
      <c r="M73" s="104" t="s">
        <v>2796</v>
      </c>
      <c r="N73" s="107">
        <v>1285645.8999999999</v>
      </c>
      <c r="O73" s="107">
        <v>1285645.8999999999</v>
      </c>
      <c r="P73" s="107">
        <v>1071371.5833333335</v>
      </c>
      <c r="Q73" s="107">
        <v>1276786.23</v>
      </c>
      <c r="R73" s="107">
        <v>205414.64666666667</v>
      </c>
      <c r="S73" s="107">
        <v>19.173053482300219</v>
      </c>
      <c r="T73" s="104" t="s">
        <v>2846</v>
      </c>
    </row>
    <row r="74" spans="1:20" ht="27" hidden="1" customHeight="1" x14ac:dyDescent="0.25">
      <c r="A74" s="103">
        <v>43677</v>
      </c>
      <c r="B74" s="104" t="s">
        <v>2922</v>
      </c>
      <c r="C74" s="105">
        <v>4</v>
      </c>
      <c r="D74" s="104" t="s">
        <v>16</v>
      </c>
      <c r="E74" s="104" t="s">
        <v>2019</v>
      </c>
      <c r="F74" s="104" t="s">
        <v>465</v>
      </c>
      <c r="G74" s="104" t="s">
        <v>1613</v>
      </c>
      <c r="H74" s="104" t="s">
        <v>2898</v>
      </c>
      <c r="I74" s="104" t="s">
        <v>2839</v>
      </c>
      <c r="J74" s="104" t="s">
        <v>2896</v>
      </c>
      <c r="K74" s="104" t="s">
        <v>2897</v>
      </c>
      <c r="L74" s="111" t="s">
        <v>2812</v>
      </c>
      <c r="M74" s="104" t="s">
        <v>2813</v>
      </c>
      <c r="N74" s="107">
        <v>8366501.4400000004</v>
      </c>
      <c r="O74" s="107">
        <v>8756578.5</v>
      </c>
      <c r="P74" s="107">
        <v>7297148.75</v>
      </c>
      <c r="Q74" s="107">
        <v>7027127.5099999998</v>
      </c>
      <c r="R74" s="107">
        <v>-270021.24</v>
      </c>
      <c r="S74" s="107">
        <v>-3.7003663931066231</v>
      </c>
      <c r="T74" s="104" t="s">
        <v>2846</v>
      </c>
    </row>
    <row r="75" spans="1:20" ht="27" hidden="1" customHeight="1" x14ac:dyDescent="0.25">
      <c r="A75" s="103">
        <v>43677</v>
      </c>
      <c r="B75" s="104" t="s">
        <v>2922</v>
      </c>
      <c r="C75" s="105">
        <v>4</v>
      </c>
      <c r="D75" s="104" t="s">
        <v>16</v>
      </c>
      <c r="E75" s="104" t="s">
        <v>2019</v>
      </c>
      <c r="F75" s="104" t="s">
        <v>465</v>
      </c>
      <c r="G75" s="104" t="s">
        <v>1613</v>
      </c>
      <c r="H75" s="104" t="s">
        <v>2898</v>
      </c>
      <c r="I75" s="104" t="s">
        <v>2839</v>
      </c>
      <c r="J75" s="104" t="s">
        <v>2896</v>
      </c>
      <c r="K75" s="104" t="s">
        <v>2897</v>
      </c>
      <c r="L75" s="111" t="s">
        <v>2814</v>
      </c>
      <c r="M75" s="104" t="s">
        <v>2815</v>
      </c>
      <c r="N75" s="107">
        <v>1501156.38</v>
      </c>
      <c r="O75" s="107">
        <v>1625305.9</v>
      </c>
      <c r="P75" s="107">
        <v>1354421.5833333333</v>
      </c>
      <c r="Q75" s="107">
        <v>1256346.31</v>
      </c>
      <c r="R75" s="107">
        <v>-98075.273333333331</v>
      </c>
      <c r="S75" s="107">
        <v>-7.2411186103489813</v>
      </c>
      <c r="T75" s="104" t="s">
        <v>2846</v>
      </c>
    </row>
    <row r="76" spans="1:20" ht="27" hidden="1" customHeight="1" x14ac:dyDescent="0.25">
      <c r="A76" s="103">
        <v>43677</v>
      </c>
      <c r="B76" s="104" t="s">
        <v>2922</v>
      </c>
      <c r="C76" s="105">
        <v>4</v>
      </c>
      <c r="D76" s="104" t="s">
        <v>16</v>
      </c>
      <c r="E76" s="104" t="s">
        <v>2019</v>
      </c>
      <c r="F76" s="104" t="s">
        <v>465</v>
      </c>
      <c r="G76" s="104" t="s">
        <v>1613</v>
      </c>
      <c r="H76" s="104" t="s">
        <v>2898</v>
      </c>
      <c r="I76" s="104" t="s">
        <v>2839</v>
      </c>
      <c r="J76" s="104" t="s">
        <v>2896</v>
      </c>
      <c r="K76" s="104" t="s">
        <v>2897</v>
      </c>
      <c r="L76" s="111" t="s">
        <v>2816</v>
      </c>
      <c r="M76" s="104" t="s">
        <v>2817</v>
      </c>
      <c r="N76" s="107">
        <v>307070.21000000002</v>
      </c>
      <c r="O76" s="107">
        <v>319301.33</v>
      </c>
      <c r="P76" s="107">
        <v>266084.44166666671</v>
      </c>
      <c r="Q76" s="107">
        <v>147261.54</v>
      </c>
      <c r="R76" s="107">
        <v>-118822.90166666667</v>
      </c>
      <c r="S76" s="107">
        <v>-44.656087715012021</v>
      </c>
      <c r="T76" s="104" t="s">
        <v>2846</v>
      </c>
    </row>
    <row r="77" spans="1:20" ht="27" hidden="1" customHeight="1" x14ac:dyDescent="0.25">
      <c r="A77" s="103">
        <v>43677</v>
      </c>
      <c r="B77" s="104" t="s">
        <v>2922</v>
      </c>
      <c r="C77" s="105">
        <v>4</v>
      </c>
      <c r="D77" s="104" t="s">
        <v>16</v>
      </c>
      <c r="E77" s="104" t="s">
        <v>2019</v>
      </c>
      <c r="F77" s="104" t="s">
        <v>465</v>
      </c>
      <c r="G77" s="104" t="s">
        <v>1613</v>
      </c>
      <c r="H77" s="104" t="s">
        <v>2898</v>
      </c>
      <c r="I77" s="104" t="s">
        <v>2839</v>
      </c>
      <c r="J77" s="104" t="s">
        <v>2896</v>
      </c>
      <c r="K77" s="104" t="s">
        <v>2897</v>
      </c>
      <c r="L77" s="111" t="s">
        <v>2818</v>
      </c>
      <c r="M77" s="104" t="s">
        <v>2819</v>
      </c>
      <c r="N77" s="107">
        <v>2700937.87</v>
      </c>
      <c r="O77" s="107">
        <v>2795348.4</v>
      </c>
      <c r="P77" s="107">
        <v>2329457</v>
      </c>
      <c r="Q77" s="107">
        <v>2494552.52</v>
      </c>
      <c r="R77" s="107">
        <v>165095.51999999999</v>
      </c>
      <c r="S77" s="107">
        <v>7.0872963098267112</v>
      </c>
      <c r="T77" s="104" t="s">
        <v>2847</v>
      </c>
    </row>
    <row r="78" spans="1:20" ht="27" hidden="1" customHeight="1" x14ac:dyDescent="0.25">
      <c r="A78" s="103">
        <v>43677</v>
      </c>
      <c r="B78" s="104" t="s">
        <v>2922</v>
      </c>
      <c r="C78" s="105">
        <v>4</v>
      </c>
      <c r="D78" s="104" t="s">
        <v>16</v>
      </c>
      <c r="E78" s="104" t="s">
        <v>2019</v>
      </c>
      <c r="F78" s="104" t="s">
        <v>465</v>
      </c>
      <c r="G78" s="104" t="s">
        <v>1613</v>
      </c>
      <c r="H78" s="104" t="s">
        <v>2898</v>
      </c>
      <c r="I78" s="104" t="s">
        <v>2839</v>
      </c>
      <c r="J78" s="104" t="s">
        <v>2896</v>
      </c>
      <c r="K78" s="104" t="s">
        <v>2897</v>
      </c>
      <c r="L78" s="111" t="s">
        <v>2820</v>
      </c>
      <c r="M78" s="104" t="s">
        <v>2821</v>
      </c>
      <c r="N78" s="107">
        <v>28620524.399999999</v>
      </c>
      <c r="O78" s="107">
        <v>29392592.030000001</v>
      </c>
      <c r="P78" s="107">
        <v>24493826.691666666</v>
      </c>
      <c r="Q78" s="107">
        <v>27797918.23</v>
      </c>
      <c r="R78" s="107">
        <v>3304091.5383333331</v>
      </c>
      <c r="S78" s="107">
        <v>13.489486881433097</v>
      </c>
      <c r="T78" s="104" t="s">
        <v>2847</v>
      </c>
    </row>
    <row r="79" spans="1:20" ht="27" hidden="1" customHeight="1" x14ac:dyDescent="0.25">
      <c r="A79" s="103">
        <v>43677</v>
      </c>
      <c r="B79" s="104" t="s">
        <v>2922</v>
      </c>
      <c r="C79" s="105">
        <v>4</v>
      </c>
      <c r="D79" s="104" t="s">
        <v>16</v>
      </c>
      <c r="E79" s="104" t="s">
        <v>2019</v>
      </c>
      <c r="F79" s="104" t="s">
        <v>465</v>
      </c>
      <c r="G79" s="104" t="s">
        <v>1613</v>
      </c>
      <c r="H79" s="104" t="s">
        <v>2898</v>
      </c>
      <c r="I79" s="104" t="s">
        <v>2839</v>
      </c>
      <c r="J79" s="104" t="s">
        <v>2896</v>
      </c>
      <c r="K79" s="104" t="s">
        <v>2897</v>
      </c>
      <c r="L79" s="111" t="s">
        <v>2822</v>
      </c>
      <c r="M79" s="104" t="s">
        <v>2848</v>
      </c>
      <c r="N79" s="107">
        <v>5142055.2</v>
      </c>
      <c r="O79" s="107">
        <v>5688718.0800000001</v>
      </c>
      <c r="P79" s="107">
        <v>4740598.4000000004</v>
      </c>
      <c r="Q79" s="107">
        <v>4810406.59</v>
      </c>
      <c r="R79" s="107">
        <v>69808.19</v>
      </c>
      <c r="S79" s="107">
        <v>1.4725607214481615</v>
      </c>
      <c r="T79" s="104" t="s">
        <v>2847</v>
      </c>
    </row>
    <row r="80" spans="1:20" ht="27" hidden="1" customHeight="1" x14ac:dyDescent="0.25">
      <c r="A80" s="103">
        <v>43677</v>
      </c>
      <c r="B80" s="104" t="s">
        <v>2922</v>
      </c>
      <c r="C80" s="105">
        <v>4</v>
      </c>
      <c r="D80" s="104" t="s">
        <v>16</v>
      </c>
      <c r="E80" s="104" t="s">
        <v>2019</v>
      </c>
      <c r="F80" s="104" t="s">
        <v>465</v>
      </c>
      <c r="G80" s="104" t="s">
        <v>1613</v>
      </c>
      <c r="H80" s="104" t="s">
        <v>2898</v>
      </c>
      <c r="I80" s="104" t="s">
        <v>2839</v>
      </c>
      <c r="J80" s="104" t="s">
        <v>2896</v>
      </c>
      <c r="K80" s="104" t="s">
        <v>2897</v>
      </c>
      <c r="L80" s="111" t="s">
        <v>2823</v>
      </c>
      <c r="M80" s="104" t="s">
        <v>2824</v>
      </c>
      <c r="N80" s="107">
        <v>9075096.25</v>
      </c>
      <c r="O80" s="107">
        <v>8975040</v>
      </c>
      <c r="P80" s="107">
        <v>7479200</v>
      </c>
      <c r="Q80" s="107">
        <v>9810568.25</v>
      </c>
      <c r="R80" s="107">
        <v>2331368.25</v>
      </c>
      <c r="S80" s="107">
        <v>31.171358567761256</v>
      </c>
      <c r="T80" s="104" t="s">
        <v>2847</v>
      </c>
    </row>
    <row r="81" spans="1:20" ht="27" hidden="1" customHeight="1" x14ac:dyDescent="0.25">
      <c r="A81" s="103">
        <v>43677</v>
      </c>
      <c r="B81" s="104" t="s">
        <v>2922</v>
      </c>
      <c r="C81" s="105">
        <v>4</v>
      </c>
      <c r="D81" s="104" t="s">
        <v>16</v>
      </c>
      <c r="E81" s="104" t="s">
        <v>2019</v>
      </c>
      <c r="F81" s="104" t="s">
        <v>465</v>
      </c>
      <c r="G81" s="104" t="s">
        <v>1613</v>
      </c>
      <c r="H81" s="104" t="s">
        <v>2898</v>
      </c>
      <c r="I81" s="104" t="s">
        <v>2839</v>
      </c>
      <c r="J81" s="104" t="s">
        <v>2896</v>
      </c>
      <c r="K81" s="104" t="s">
        <v>2897</v>
      </c>
      <c r="L81" s="111" t="s">
        <v>2825</v>
      </c>
      <c r="M81" s="104" t="s">
        <v>2826</v>
      </c>
      <c r="N81" s="107">
        <v>1966662.44</v>
      </c>
      <c r="O81" s="107">
        <v>1968887.44</v>
      </c>
      <c r="P81" s="107">
        <v>1640739.5333333332</v>
      </c>
      <c r="Q81" s="107">
        <v>1744102.45</v>
      </c>
      <c r="R81" s="107">
        <v>103362.91666666667</v>
      </c>
      <c r="S81" s="107">
        <v>6.2997760806478613</v>
      </c>
      <c r="T81" s="104" t="s">
        <v>2847</v>
      </c>
    </row>
    <row r="82" spans="1:20" ht="27" hidden="1" customHeight="1" x14ac:dyDescent="0.25">
      <c r="A82" s="103">
        <v>43677</v>
      </c>
      <c r="B82" s="104" t="s">
        <v>2922</v>
      </c>
      <c r="C82" s="105">
        <v>4</v>
      </c>
      <c r="D82" s="104" t="s">
        <v>16</v>
      </c>
      <c r="E82" s="104" t="s">
        <v>2019</v>
      </c>
      <c r="F82" s="104" t="s">
        <v>465</v>
      </c>
      <c r="G82" s="104" t="s">
        <v>1613</v>
      </c>
      <c r="H82" s="104" t="s">
        <v>2898</v>
      </c>
      <c r="I82" s="104" t="s">
        <v>2839</v>
      </c>
      <c r="J82" s="104" t="s">
        <v>2896</v>
      </c>
      <c r="K82" s="104" t="s">
        <v>2897</v>
      </c>
      <c r="L82" s="111" t="s">
        <v>2827</v>
      </c>
      <c r="M82" s="104" t="s">
        <v>2828</v>
      </c>
      <c r="N82" s="107">
        <v>5336810.37</v>
      </c>
      <c r="O82" s="107">
        <v>5332293.9800000004</v>
      </c>
      <c r="P82" s="107">
        <v>4443578.3166666673</v>
      </c>
      <c r="Q82" s="107">
        <v>4136997.1</v>
      </c>
      <c r="R82" s="107">
        <v>-306581.21666666667</v>
      </c>
      <c r="S82" s="107">
        <v>-6.8994219257206071</v>
      </c>
      <c r="T82" s="104" t="s">
        <v>2846</v>
      </c>
    </row>
    <row r="83" spans="1:20" ht="27" hidden="1" customHeight="1" x14ac:dyDescent="0.25">
      <c r="A83" s="103">
        <v>43677</v>
      </c>
      <c r="B83" s="104" t="s">
        <v>2922</v>
      </c>
      <c r="C83" s="105">
        <v>4</v>
      </c>
      <c r="D83" s="104" t="s">
        <v>16</v>
      </c>
      <c r="E83" s="104" t="s">
        <v>2019</v>
      </c>
      <c r="F83" s="104" t="s">
        <v>465</v>
      </c>
      <c r="G83" s="104" t="s">
        <v>1613</v>
      </c>
      <c r="H83" s="104" t="s">
        <v>2898</v>
      </c>
      <c r="I83" s="104" t="s">
        <v>2839</v>
      </c>
      <c r="J83" s="104" t="s">
        <v>2896</v>
      </c>
      <c r="K83" s="104" t="s">
        <v>2897</v>
      </c>
      <c r="L83" s="111" t="s">
        <v>2829</v>
      </c>
      <c r="M83" s="104" t="s">
        <v>2830</v>
      </c>
      <c r="N83" s="107">
        <v>1737460.18</v>
      </c>
      <c r="O83" s="107">
        <v>1657847.2</v>
      </c>
      <c r="P83" s="107">
        <v>1381539.3333333333</v>
      </c>
      <c r="Q83" s="107">
        <v>1422256.6600000001</v>
      </c>
      <c r="R83" s="107">
        <v>40717.326666666668</v>
      </c>
      <c r="S83" s="107">
        <v>2.9472433888961542</v>
      </c>
      <c r="T83" s="104" t="s">
        <v>2847</v>
      </c>
    </row>
    <row r="84" spans="1:20" ht="27" hidden="1" customHeight="1" x14ac:dyDescent="0.25">
      <c r="A84" s="103">
        <v>43677</v>
      </c>
      <c r="B84" s="104" t="s">
        <v>2922</v>
      </c>
      <c r="C84" s="105">
        <v>4</v>
      </c>
      <c r="D84" s="104" t="s">
        <v>16</v>
      </c>
      <c r="E84" s="104" t="s">
        <v>2019</v>
      </c>
      <c r="F84" s="104" t="s">
        <v>465</v>
      </c>
      <c r="G84" s="104" t="s">
        <v>1613</v>
      </c>
      <c r="H84" s="104" t="s">
        <v>2898</v>
      </c>
      <c r="I84" s="104" t="s">
        <v>2839</v>
      </c>
      <c r="J84" s="104" t="s">
        <v>2896</v>
      </c>
      <c r="K84" s="104" t="s">
        <v>2897</v>
      </c>
      <c r="L84" s="111" t="s">
        <v>2831</v>
      </c>
      <c r="M84" s="104" t="s">
        <v>2832</v>
      </c>
      <c r="N84" s="107">
        <v>2674322.02</v>
      </c>
      <c r="O84" s="107">
        <v>2716220.37</v>
      </c>
      <c r="P84" s="107">
        <v>2263516.9750000001</v>
      </c>
      <c r="Q84" s="107">
        <v>1930684.44</v>
      </c>
      <c r="R84" s="107">
        <v>-332832.53499999997</v>
      </c>
      <c r="S84" s="107">
        <v>-14.704220850828831</v>
      </c>
      <c r="T84" s="104" t="s">
        <v>2846</v>
      </c>
    </row>
    <row r="85" spans="1:20" ht="27" hidden="1" customHeight="1" x14ac:dyDescent="0.25">
      <c r="A85" s="103">
        <v>43677</v>
      </c>
      <c r="B85" s="104" t="s">
        <v>2922</v>
      </c>
      <c r="C85" s="105">
        <v>4</v>
      </c>
      <c r="D85" s="104" t="s">
        <v>16</v>
      </c>
      <c r="E85" s="104" t="s">
        <v>2019</v>
      </c>
      <c r="F85" s="104" t="s">
        <v>465</v>
      </c>
      <c r="G85" s="104" t="s">
        <v>1613</v>
      </c>
      <c r="H85" s="104" t="s">
        <v>2898</v>
      </c>
      <c r="I85" s="104" t="s">
        <v>2839</v>
      </c>
      <c r="J85" s="104" t="s">
        <v>2896</v>
      </c>
      <c r="K85" s="104" t="s">
        <v>2897</v>
      </c>
      <c r="L85" s="111" t="s">
        <v>2833</v>
      </c>
      <c r="M85" s="104" t="s">
        <v>2834</v>
      </c>
      <c r="N85" s="107">
        <v>4840208.2</v>
      </c>
      <c r="O85" s="107">
        <v>4840208.2</v>
      </c>
      <c r="P85" s="107">
        <v>4033506.833333333</v>
      </c>
      <c r="Q85" s="107">
        <v>3675295.2600000002</v>
      </c>
      <c r="R85" s="107">
        <v>-358211.5733333333</v>
      </c>
      <c r="S85" s="107">
        <v>-8.8808966523382189</v>
      </c>
      <c r="T85" s="104" t="s">
        <v>2846</v>
      </c>
    </row>
    <row r="86" spans="1:20" ht="27" hidden="1" customHeight="1" x14ac:dyDescent="0.25">
      <c r="A86" s="103">
        <v>43677</v>
      </c>
      <c r="B86" s="104" t="s">
        <v>2922</v>
      </c>
      <c r="C86" s="105">
        <v>4</v>
      </c>
      <c r="D86" s="104" t="s">
        <v>16</v>
      </c>
      <c r="E86" s="104" t="s">
        <v>2019</v>
      </c>
      <c r="F86" s="104" t="s">
        <v>465</v>
      </c>
      <c r="G86" s="104" t="s">
        <v>1613</v>
      </c>
      <c r="H86" s="104" t="s">
        <v>2898</v>
      </c>
      <c r="I86" s="104" t="s">
        <v>2839</v>
      </c>
      <c r="J86" s="104" t="s">
        <v>2896</v>
      </c>
      <c r="K86" s="104" t="s">
        <v>2897</v>
      </c>
      <c r="L86" s="111" t="s">
        <v>2835</v>
      </c>
      <c r="M86" s="104" t="s">
        <v>2836</v>
      </c>
      <c r="N86" s="107">
        <v>286014.45</v>
      </c>
      <c r="O86" s="107">
        <v>120000</v>
      </c>
      <c r="P86" s="107">
        <v>100000</v>
      </c>
      <c r="Q86" s="107">
        <v>79103.48</v>
      </c>
      <c r="R86" s="107">
        <v>-20896.52</v>
      </c>
      <c r="S86" s="107">
        <v>-20.896519999999999</v>
      </c>
      <c r="T86" s="104" t="s">
        <v>2846</v>
      </c>
    </row>
    <row r="87" spans="1:20" ht="27" hidden="1" customHeight="1" x14ac:dyDescent="0.25">
      <c r="A87" s="103">
        <v>43677</v>
      </c>
      <c r="B87" s="104" t="s">
        <v>2922</v>
      </c>
      <c r="C87" s="105">
        <v>4</v>
      </c>
      <c r="D87" s="104" t="s">
        <v>16</v>
      </c>
      <c r="E87" s="104" t="s">
        <v>2019</v>
      </c>
      <c r="F87" s="104" t="s">
        <v>465</v>
      </c>
      <c r="G87" s="104" t="s">
        <v>1613</v>
      </c>
      <c r="H87" s="104" t="s">
        <v>2898</v>
      </c>
      <c r="I87" s="104" t="s">
        <v>2839</v>
      </c>
      <c r="J87" s="104" t="s">
        <v>2896</v>
      </c>
      <c r="K87" s="104" t="s">
        <v>2897</v>
      </c>
      <c r="L87" s="111" t="s">
        <v>2837</v>
      </c>
      <c r="M87" s="104" t="s">
        <v>2838</v>
      </c>
      <c r="N87" s="107">
        <v>4126891.17</v>
      </c>
      <c r="O87" s="107">
        <v>4131001.17</v>
      </c>
      <c r="P87" s="107">
        <v>3442500.9750000001</v>
      </c>
      <c r="Q87" s="107">
        <v>4782816.45</v>
      </c>
      <c r="R87" s="107">
        <v>1340315.4750000001</v>
      </c>
      <c r="S87" s="107">
        <v>38.934352807263906</v>
      </c>
      <c r="T87" s="104" t="s">
        <v>2847</v>
      </c>
    </row>
    <row r="88" spans="1:20" ht="27" hidden="1" customHeight="1" x14ac:dyDescent="0.25">
      <c r="A88" s="103">
        <v>43677</v>
      </c>
      <c r="B88" s="104" t="s">
        <v>2922</v>
      </c>
      <c r="C88" s="105">
        <v>4</v>
      </c>
      <c r="D88" s="104" t="s">
        <v>16</v>
      </c>
      <c r="E88" s="104" t="s">
        <v>2019</v>
      </c>
      <c r="F88" s="104" t="s">
        <v>465</v>
      </c>
      <c r="G88" s="104" t="s">
        <v>1613</v>
      </c>
      <c r="H88" s="104" t="s">
        <v>2898</v>
      </c>
      <c r="I88" s="104" t="s">
        <v>2839</v>
      </c>
      <c r="J88" s="104" t="s">
        <v>2896</v>
      </c>
      <c r="K88" s="104" t="s">
        <v>2897</v>
      </c>
      <c r="L88" s="111" t="s">
        <v>2880</v>
      </c>
      <c r="M88" s="104" t="s">
        <v>2881</v>
      </c>
      <c r="N88" s="107">
        <v>0</v>
      </c>
      <c r="O88" s="107">
        <v>0</v>
      </c>
      <c r="P88" s="107">
        <v>0</v>
      </c>
      <c r="Q88" s="107">
        <v>0</v>
      </c>
      <c r="R88" s="107">
        <v>0</v>
      </c>
      <c r="S88" s="108"/>
      <c r="T88" s="104" t="s">
        <v>2847</v>
      </c>
    </row>
    <row r="89" spans="1:20" ht="27" hidden="1" customHeight="1" x14ac:dyDescent="0.25">
      <c r="A89" s="103">
        <v>43677</v>
      </c>
      <c r="B89" s="104" t="s">
        <v>2922</v>
      </c>
      <c r="C89" s="105">
        <v>4</v>
      </c>
      <c r="D89" s="104" t="s">
        <v>16</v>
      </c>
      <c r="E89" s="104" t="s">
        <v>2019</v>
      </c>
      <c r="F89" s="104" t="s">
        <v>465</v>
      </c>
      <c r="G89" s="104" t="s">
        <v>1613</v>
      </c>
      <c r="H89" s="104" t="s">
        <v>2899</v>
      </c>
      <c r="I89" s="104" t="s">
        <v>2900</v>
      </c>
      <c r="J89" s="104" t="s">
        <v>2898</v>
      </c>
      <c r="K89" s="104" t="s">
        <v>1944</v>
      </c>
      <c r="L89" s="115" t="s">
        <v>2855</v>
      </c>
      <c r="M89" s="104" t="s">
        <v>2901</v>
      </c>
      <c r="N89" s="107">
        <v>10903288.130000001</v>
      </c>
      <c r="O89" s="107">
        <v>0</v>
      </c>
      <c r="P89" s="107">
        <v>0</v>
      </c>
      <c r="Q89" s="107">
        <v>15336948.689999983</v>
      </c>
      <c r="R89" s="107">
        <v>15336948.689999999</v>
      </c>
      <c r="S89" s="108"/>
      <c r="T89" s="104" t="s">
        <v>2846</v>
      </c>
    </row>
    <row r="90" spans="1:20" ht="27" hidden="1" customHeight="1" x14ac:dyDescent="0.25">
      <c r="A90" s="103">
        <v>43677</v>
      </c>
      <c r="B90" s="104" t="s">
        <v>2922</v>
      </c>
      <c r="C90" s="105">
        <v>4</v>
      </c>
      <c r="D90" s="104" t="s">
        <v>16</v>
      </c>
      <c r="E90" s="104" t="s">
        <v>2019</v>
      </c>
      <c r="F90" s="104" t="s">
        <v>465</v>
      </c>
      <c r="G90" s="104" t="s">
        <v>1613</v>
      </c>
      <c r="H90" s="104" t="s">
        <v>2902</v>
      </c>
      <c r="I90" s="104" t="s">
        <v>2903</v>
      </c>
      <c r="J90" s="104" t="s">
        <v>2904</v>
      </c>
      <c r="K90" s="104" t="s">
        <v>1944</v>
      </c>
      <c r="L90" s="115" t="s">
        <v>2856</v>
      </c>
      <c r="M90" s="104" t="s">
        <v>2905</v>
      </c>
      <c r="N90" s="107">
        <v>17654505.940000001</v>
      </c>
      <c r="O90" s="107">
        <v>0</v>
      </c>
      <c r="P90" s="107">
        <v>0</v>
      </c>
      <c r="Q90" s="107">
        <v>21494013.309999999</v>
      </c>
      <c r="R90" s="107">
        <v>21494013.309999999</v>
      </c>
      <c r="S90" s="108"/>
      <c r="T90" s="104" t="s">
        <v>2846</v>
      </c>
    </row>
    <row r="91" spans="1:20" ht="27" hidden="1" customHeight="1" x14ac:dyDescent="0.25">
      <c r="A91" s="103">
        <v>43677</v>
      </c>
      <c r="B91" s="104" t="s">
        <v>2922</v>
      </c>
      <c r="C91" s="105">
        <v>4</v>
      </c>
      <c r="D91" s="104" t="s">
        <v>16</v>
      </c>
      <c r="E91" s="104" t="s">
        <v>2019</v>
      </c>
      <c r="F91" s="104" t="s">
        <v>465</v>
      </c>
      <c r="G91" s="104" t="s">
        <v>1613</v>
      </c>
      <c r="H91" s="104" t="s">
        <v>2902</v>
      </c>
      <c r="I91" s="104" t="s">
        <v>2903</v>
      </c>
      <c r="J91" s="104" t="s">
        <v>2904</v>
      </c>
      <c r="K91" s="104" t="s">
        <v>1944</v>
      </c>
      <c r="L91" s="115" t="s">
        <v>2857</v>
      </c>
      <c r="M91" s="104" t="s">
        <v>2906</v>
      </c>
      <c r="N91" s="107">
        <v>-19030159.199999999</v>
      </c>
      <c r="O91" s="107">
        <v>0</v>
      </c>
      <c r="P91" s="107">
        <v>0</v>
      </c>
      <c r="Q91" s="107">
        <v>-16652775.950000003</v>
      </c>
      <c r="R91" s="107">
        <v>-16652775.949999999</v>
      </c>
      <c r="S91" s="108"/>
      <c r="T91" s="104" t="s">
        <v>2846</v>
      </c>
    </row>
    <row r="92" spans="1:20" ht="27" hidden="1" customHeight="1" x14ac:dyDescent="0.25">
      <c r="A92" s="103">
        <v>43677</v>
      </c>
      <c r="B92" s="104" t="s">
        <v>2922</v>
      </c>
      <c r="C92" s="105">
        <v>4</v>
      </c>
      <c r="D92" s="104" t="s">
        <v>16</v>
      </c>
      <c r="E92" s="104" t="s">
        <v>2019</v>
      </c>
      <c r="F92" s="104" t="s">
        <v>467</v>
      </c>
      <c r="G92" s="104" t="s">
        <v>468</v>
      </c>
      <c r="H92" s="104" t="s">
        <v>2896</v>
      </c>
      <c r="I92" s="104" t="s">
        <v>2811</v>
      </c>
      <c r="J92" s="104" t="s">
        <v>2896</v>
      </c>
      <c r="K92" s="104" t="s">
        <v>2897</v>
      </c>
      <c r="L92" s="115" t="s">
        <v>2790</v>
      </c>
      <c r="M92" s="104" t="s">
        <v>2791</v>
      </c>
      <c r="N92" s="107">
        <v>20244774.530000001</v>
      </c>
      <c r="O92" s="107">
        <v>22631500</v>
      </c>
      <c r="P92" s="107">
        <v>18859583.333333332</v>
      </c>
      <c r="Q92" s="107">
        <v>23980666.660000004</v>
      </c>
      <c r="R92" s="107">
        <v>5121083.3266666662</v>
      </c>
      <c r="S92" s="107">
        <v>27.153745849811102</v>
      </c>
      <c r="T92" s="104" t="s">
        <v>2846</v>
      </c>
    </row>
    <row r="93" spans="1:20" ht="27" hidden="1" customHeight="1" x14ac:dyDescent="0.25">
      <c r="A93" s="103">
        <v>43677</v>
      </c>
      <c r="B93" s="104" t="s">
        <v>2922</v>
      </c>
      <c r="C93" s="105">
        <v>4</v>
      </c>
      <c r="D93" s="104" t="s">
        <v>16</v>
      </c>
      <c r="E93" s="104" t="s">
        <v>2019</v>
      </c>
      <c r="F93" s="104" t="s">
        <v>467</v>
      </c>
      <c r="G93" s="104" t="s">
        <v>468</v>
      </c>
      <c r="H93" s="104" t="s">
        <v>2896</v>
      </c>
      <c r="I93" s="104" t="s">
        <v>2811</v>
      </c>
      <c r="J93" s="104" t="s">
        <v>2896</v>
      </c>
      <c r="K93" s="104" t="s">
        <v>2897</v>
      </c>
      <c r="L93" s="115" t="s">
        <v>2792</v>
      </c>
      <c r="M93" s="104" t="s">
        <v>2793</v>
      </c>
      <c r="N93" s="107">
        <v>107900</v>
      </c>
      <c r="O93" s="107">
        <v>110000</v>
      </c>
      <c r="P93" s="107">
        <v>91666.666666666672</v>
      </c>
      <c r="Q93" s="107">
        <v>89850</v>
      </c>
      <c r="R93" s="107">
        <v>-1816.666666666667</v>
      </c>
      <c r="S93" s="107">
        <v>-1.9818181818181817</v>
      </c>
      <c r="T93" s="104" t="s">
        <v>2847</v>
      </c>
    </row>
    <row r="94" spans="1:20" ht="27" hidden="1" customHeight="1" x14ac:dyDescent="0.25">
      <c r="A94" s="103">
        <v>43677</v>
      </c>
      <c r="B94" s="104" t="s">
        <v>2922</v>
      </c>
      <c r="C94" s="105">
        <v>4</v>
      </c>
      <c r="D94" s="104" t="s">
        <v>16</v>
      </c>
      <c r="E94" s="104" t="s">
        <v>2019</v>
      </c>
      <c r="F94" s="104" t="s">
        <v>467</v>
      </c>
      <c r="G94" s="104" t="s">
        <v>468</v>
      </c>
      <c r="H94" s="104" t="s">
        <v>2896</v>
      </c>
      <c r="I94" s="104" t="s">
        <v>2811</v>
      </c>
      <c r="J94" s="104" t="s">
        <v>2896</v>
      </c>
      <c r="K94" s="104" t="s">
        <v>2897</v>
      </c>
      <c r="L94" s="115" t="s">
        <v>2794</v>
      </c>
      <c r="M94" s="104" t="s">
        <v>2795</v>
      </c>
      <c r="N94" s="107">
        <v>11620</v>
      </c>
      <c r="O94" s="107">
        <v>20000</v>
      </c>
      <c r="P94" s="107">
        <v>16666.666666666668</v>
      </c>
      <c r="Q94" s="107">
        <v>23774</v>
      </c>
      <c r="R94" s="107">
        <v>7107.3333333333339</v>
      </c>
      <c r="S94" s="107">
        <v>42.643999999999998</v>
      </c>
      <c r="T94" s="104" t="s">
        <v>2846</v>
      </c>
    </row>
    <row r="95" spans="1:20" ht="27" hidden="1" customHeight="1" x14ac:dyDescent="0.25">
      <c r="A95" s="103">
        <v>43677</v>
      </c>
      <c r="B95" s="104" t="s">
        <v>2922</v>
      </c>
      <c r="C95" s="105">
        <v>4</v>
      </c>
      <c r="D95" s="104" t="s">
        <v>16</v>
      </c>
      <c r="E95" s="104" t="s">
        <v>2019</v>
      </c>
      <c r="F95" s="104" t="s">
        <v>467</v>
      </c>
      <c r="G95" s="104" t="s">
        <v>468</v>
      </c>
      <c r="H95" s="104" t="s">
        <v>2896</v>
      </c>
      <c r="I95" s="104" t="s">
        <v>2811</v>
      </c>
      <c r="J95" s="104" t="s">
        <v>2896</v>
      </c>
      <c r="K95" s="104" t="s">
        <v>2897</v>
      </c>
      <c r="L95" s="115" t="s">
        <v>2797</v>
      </c>
      <c r="M95" s="104" t="s">
        <v>2798</v>
      </c>
      <c r="N95" s="107">
        <v>4385040.0599999996</v>
      </c>
      <c r="O95" s="107">
        <v>4800000</v>
      </c>
      <c r="P95" s="107">
        <v>4000000</v>
      </c>
      <c r="Q95" s="107">
        <v>3558033.5100000002</v>
      </c>
      <c r="R95" s="107">
        <v>-441966.49</v>
      </c>
      <c r="S95" s="107">
        <v>-11.04916225</v>
      </c>
      <c r="T95" s="104" t="s">
        <v>2847</v>
      </c>
    </row>
    <row r="96" spans="1:20" ht="27" hidden="1" customHeight="1" x14ac:dyDescent="0.25">
      <c r="A96" s="103">
        <v>43677</v>
      </c>
      <c r="B96" s="104" t="s">
        <v>2922</v>
      </c>
      <c r="C96" s="105">
        <v>4</v>
      </c>
      <c r="D96" s="104" t="s">
        <v>16</v>
      </c>
      <c r="E96" s="104" t="s">
        <v>2019</v>
      </c>
      <c r="F96" s="104" t="s">
        <v>467</v>
      </c>
      <c r="G96" s="104" t="s">
        <v>468</v>
      </c>
      <c r="H96" s="104" t="s">
        <v>2896</v>
      </c>
      <c r="I96" s="104" t="s">
        <v>2811</v>
      </c>
      <c r="J96" s="104" t="s">
        <v>2896</v>
      </c>
      <c r="K96" s="104" t="s">
        <v>2897</v>
      </c>
      <c r="L96" s="115" t="s">
        <v>2799</v>
      </c>
      <c r="M96" s="104" t="s">
        <v>2800</v>
      </c>
      <c r="N96" s="107">
        <v>990821.51</v>
      </c>
      <c r="O96" s="107">
        <v>1100000</v>
      </c>
      <c r="P96" s="107">
        <v>916666.66666666663</v>
      </c>
      <c r="Q96" s="107">
        <v>791717.53</v>
      </c>
      <c r="R96" s="107">
        <v>-124949.13666666666</v>
      </c>
      <c r="S96" s="107">
        <v>-13.630814909090908</v>
      </c>
      <c r="T96" s="104" t="s">
        <v>2847</v>
      </c>
    </row>
    <row r="97" spans="1:20" ht="27" hidden="1" customHeight="1" x14ac:dyDescent="0.25">
      <c r="A97" s="103">
        <v>43677</v>
      </c>
      <c r="B97" s="104" t="s">
        <v>2922</v>
      </c>
      <c r="C97" s="105">
        <v>4</v>
      </c>
      <c r="D97" s="104" t="s">
        <v>16</v>
      </c>
      <c r="E97" s="104" t="s">
        <v>2019</v>
      </c>
      <c r="F97" s="104" t="s">
        <v>467</v>
      </c>
      <c r="G97" s="104" t="s">
        <v>468</v>
      </c>
      <c r="H97" s="104" t="s">
        <v>2896</v>
      </c>
      <c r="I97" s="104" t="s">
        <v>2811</v>
      </c>
      <c r="J97" s="104" t="s">
        <v>2896</v>
      </c>
      <c r="K97" s="104" t="s">
        <v>2897</v>
      </c>
      <c r="L97" s="115" t="s">
        <v>2801</v>
      </c>
      <c r="M97" s="104" t="s">
        <v>2802</v>
      </c>
      <c r="N97" s="107">
        <v>3243</v>
      </c>
      <c r="O97" s="107">
        <v>8000</v>
      </c>
      <c r="P97" s="107">
        <v>6666.6666666666661</v>
      </c>
      <c r="Q97" s="107">
        <v>5892</v>
      </c>
      <c r="R97" s="107">
        <v>-774.66666666666663</v>
      </c>
      <c r="S97" s="107">
        <v>-11.62</v>
      </c>
      <c r="T97" s="104" t="s">
        <v>2847</v>
      </c>
    </row>
    <row r="98" spans="1:20" ht="27" hidden="1" customHeight="1" x14ac:dyDescent="0.25">
      <c r="A98" s="103">
        <v>43677</v>
      </c>
      <c r="B98" s="104" t="s">
        <v>2922</v>
      </c>
      <c r="C98" s="105">
        <v>4</v>
      </c>
      <c r="D98" s="104" t="s">
        <v>16</v>
      </c>
      <c r="E98" s="104" t="s">
        <v>2019</v>
      </c>
      <c r="F98" s="104" t="s">
        <v>467</v>
      </c>
      <c r="G98" s="104" t="s">
        <v>468</v>
      </c>
      <c r="H98" s="104" t="s">
        <v>2896</v>
      </c>
      <c r="I98" s="104" t="s">
        <v>2811</v>
      </c>
      <c r="J98" s="104" t="s">
        <v>2896</v>
      </c>
      <c r="K98" s="104" t="s">
        <v>2897</v>
      </c>
      <c r="L98" s="115" t="s">
        <v>2803</v>
      </c>
      <c r="M98" s="104" t="s">
        <v>2804</v>
      </c>
      <c r="N98" s="107">
        <v>1867223.2</v>
      </c>
      <c r="O98" s="107">
        <v>2400000</v>
      </c>
      <c r="P98" s="107">
        <v>2000000</v>
      </c>
      <c r="Q98" s="107">
        <v>1901553.03</v>
      </c>
      <c r="R98" s="107">
        <v>-98446.97</v>
      </c>
      <c r="S98" s="107">
        <v>-4.9223485</v>
      </c>
      <c r="T98" s="104" t="s">
        <v>2847</v>
      </c>
    </row>
    <row r="99" spans="1:20" ht="27" hidden="1" customHeight="1" x14ac:dyDescent="0.25">
      <c r="A99" s="103">
        <v>43677</v>
      </c>
      <c r="B99" s="104" t="s">
        <v>2922</v>
      </c>
      <c r="C99" s="105">
        <v>4</v>
      </c>
      <c r="D99" s="104" t="s">
        <v>16</v>
      </c>
      <c r="E99" s="104" t="s">
        <v>2019</v>
      </c>
      <c r="F99" s="104" t="s">
        <v>467</v>
      </c>
      <c r="G99" s="104" t="s">
        <v>468</v>
      </c>
      <c r="H99" s="104" t="s">
        <v>2896</v>
      </c>
      <c r="I99" s="104" t="s">
        <v>2811</v>
      </c>
      <c r="J99" s="104" t="s">
        <v>2896</v>
      </c>
      <c r="K99" s="104" t="s">
        <v>2897</v>
      </c>
      <c r="L99" s="115" t="s">
        <v>2805</v>
      </c>
      <c r="M99" s="104" t="s">
        <v>2806</v>
      </c>
      <c r="N99" s="107">
        <v>33209364.57</v>
      </c>
      <c r="O99" s="107">
        <v>34869000</v>
      </c>
      <c r="P99" s="107">
        <v>29057500</v>
      </c>
      <c r="Q99" s="107">
        <v>28495653.870000001</v>
      </c>
      <c r="R99" s="107">
        <v>-561846.13</v>
      </c>
      <c r="S99" s="107">
        <v>-1.9335666523272821</v>
      </c>
      <c r="T99" s="104" t="s">
        <v>2847</v>
      </c>
    </row>
    <row r="100" spans="1:20" ht="27" hidden="1" customHeight="1" x14ac:dyDescent="0.25">
      <c r="A100" s="103">
        <v>43677</v>
      </c>
      <c r="B100" s="104" t="s">
        <v>2922</v>
      </c>
      <c r="C100" s="105">
        <v>4</v>
      </c>
      <c r="D100" s="104" t="s">
        <v>16</v>
      </c>
      <c r="E100" s="104" t="s">
        <v>2019</v>
      </c>
      <c r="F100" s="104" t="s">
        <v>467</v>
      </c>
      <c r="G100" s="104" t="s">
        <v>468</v>
      </c>
      <c r="H100" s="104" t="s">
        <v>2896</v>
      </c>
      <c r="I100" s="104" t="s">
        <v>2811</v>
      </c>
      <c r="J100" s="104" t="s">
        <v>2896</v>
      </c>
      <c r="K100" s="104" t="s">
        <v>2897</v>
      </c>
      <c r="L100" s="115" t="s">
        <v>2807</v>
      </c>
      <c r="M100" s="104" t="s">
        <v>2808</v>
      </c>
      <c r="N100" s="107">
        <v>4532074.96</v>
      </c>
      <c r="O100" s="107">
        <v>4570000</v>
      </c>
      <c r="P100" s="107">
        <v>3808333.333333333</v>
      </c>
      <c r="Q100" s="107">
        <v>3382192.4699999997</v>
      </c>
      <c r="R100" s="107">
        <v>-426140.86333333328</v>
      </c>
      <c r="S100" s="107">
        <v>-11.189694442013129</v>
      </c>
      <c r="T100" s="104" t="s">
        <v>2847</v>
      </c>
    </row>
    <row r="101" spans="1:20" ht="27" hidden="1" customHeight="1" x14ac:dyDescent="0.25">
      <c r="A101" s="103">
        <v>43677</v>
      </c>
      <c r="B101" s="104" t="s">
        <v>2922</v>
      </c>
      <c r="C101" s="105">
        <v>4</v>
      </c>
      <c r="D101" s="104" t="s">
        <v>16</v>
      </c>
      <c r="E101" s="104" t="s">
        <v>2019</v>
      </c>
      <c r="F101" s="104" t="s">
        <v>467</v>
      </c>
      <c r="G101" s="104" t="s">
        <v>468</v>
      </c>
      <c r="H101" s="104" t="s">
        <v>2896</v>
      </c>
      <c r="I101" s="104" t="s">
        <v>2811</v>
      </c>
      <c r="J101" s="104" t="s">
        <v>2896</v>
      </c>
      <c r="K101" s="104" t="s">
        <v>2897</v>
      </c>
      <c r="L101" s="115" t="s">
        <v>2878</v>
      </c>
      <c r="M101" s="104" t="s">
        <v>2879</v>
      </c>
      <c r="N101" s="107">
        <v>0</v>
      </c>
      <c r="O101" s="107">
        <v>0</v>
      </c>
      <c r="P101" s="107">
        <v>0</v>
      </c>
      <c r="Q101" s="107">
        <v>0</v>
      </c>
      <c r="R101" s="107">
        <v>0</v>
      </c>
      <c r="S101" s="108"/>
      <c r="T101" s="104" t="s">
        <v>2846</v>
      </c>
    </row>
    <row r="102" spans="1:20" ht="27" hidden="1" customHeight="1" x14ac:dyDescent="0.25">
      <c r="A102" s="103">
        <v>43677</v>
      </c>
      <c r="B102" s="104" t="s">
        <v>2922</v>
      </c>
      <c r="C102" s="105">
        <v>4</v>
      </c>
      <c r="D102" s="104" t="s">
        <v>16</v>
      </c>
      <c r="E102" s="104" t="s">
        <v>2019</v>
      </c>
      <c r="F102" s="104" t="s">
        <v>467</v>
      </c>
      <c r="G102" s="104" t="s">
        <v>468</v>
      </c>
      <c r="H102" s="104" t="s">
        <v>2896</v>
      </c>
      <c r="I102" s="104" t="s">
        <v>2811</v>
      </c>
      <c r="J102" s="104" t="s">
        <v>2896</v>
      </c>
      <c r="K102" s="104" t="s">
        <v>2897</v>
      </c>
      <c r="L102" s="115" t="s">
        <v>2809</v>
      </c>
      <c r="M102" s="104" t="s">
        <v>2810</v>
      </c>
      <c r="N102" s="107">
        <v>1326603.6399999999</v>
      </c>
      <c r="O102" s="107">
        <v>1610000</v>
      </c>
      <c r="P102" s="107">
        <v>1341666.6666666667</v>
      </c>
      <c r="Q102" s="107">
        <v>540717.13</v>
      </c>
      <c r="R102" s="107">
        <v>-800949.53666666674</v>
      </c>
      <c r="S102" s="107">
        <v>-59.698102111801241</v>
      </c>
      <c r="T102" s="104" t="s">
        <v>2847</v>
      </c>
    </row>
    <row r="103" spans="1:20" ht="27" hidden="1" customHeight="1" x14ac:dyDescent="0.25">
      <c r="A103" s="103">
        <v>43677</v>
      </c>
      <c r="B103" s="104" t="s">
        <v>2922</v>
      </c>
      <c r="C103" s="105">
        <v>4</v>
      </c>
      <c r="D103" s="104" t="s">
        <v>16</v>
      </c>
      <c r="E103" s="104" t="s">
        <v>2019</v>
      </c>
      <c r="F103" s="104" t="s">
        <v>467</v>
      </c>
      <c r="G103" s="104" t="s">
        <v>468</v>
      </c>
      <c r="H103" s="104" t="s">
        <v>2896</v>
      </c>
      <c r="I103" s="104" t="s">
        <v>2811</v>
      </c>
      <c r="J103" s="104" t="s">
        <v>2896</v>
      </c>
      <c r="K103" s="104" t="s">
        <v>2897</v>
      </c>
      <c r="L103" s="115" t="s">
        <v>2872</v>
      </c>
      <c r="M103" s="104" t="s">
        <v>2796</v>
      </c>
      <c r="N103" s="107">
        <v>600624.87</v>
      </c>
      <c r="O103" s="107">
        <v>700000</v>
      </c>
      <c r="P103" s="107">
        <v>583333.33333333337</v>
      </c>
      <c r="Q103" s="107">
        <v>497585.65</v>
      </c>
      <c r="R103" s="107">
        <v>-85747.683333333334</v>
      </c>
      <c r="S103" s="107">
        <v>-14.699602857142857</v>
      </c>
      <c r="T103" s="104" t="s">
        <v>2847</v>
      </c>
    </row>
    <row r="104" spans="1:20" ht="27" hidden="1" customHeight="1" x14ac:dyDescent="0.25">
      <c r="A104" s="103">
        <v>43677</v>
      </c>
      <c r="B104" s="104" t="s">
        <v>2922</v>
      </c>
      <c r="C104" s="105">
        <v>4</v>
      </c>
      <c r="D104" s="104" t="s">
        <v>16</v>
      </c>
      <c r="E104" s="104" t="s">
        <v>2019</v>
      </c>
      <c r="F104" s="104" t="s">
        <v>467</v>
      </c>
      <c r="G104" s="104" t="s">
        <v>468</v>
      </c>
      <c r="H104" s="104" t="s">
        <v>2898</v>
      </c>
      <c r="I104" s="104" t="s">
        <v>2839</v>
      </c>
      <c r="J104" s="104" t="s">
        <v>2896</v>
      </c>
      <c r="K104" s="104" t="s">
        <v>2897</v>
      </c>
      <c r="L104" s="111" t="s">
        <v>2812</v>
      </c>
      <c r="M104" s="104" t="s">
        <v>2813</v>
      </c>
      <c r="N104" s="107">
        <v>5531464.4900000002</v>
      </c>
      <c r="O104" s="107">
        <v>5500000</v>
      </c>
      <c r="P104" s="107">
        <v>4583333.333333333</v>
      </c>
      <c r="Q104" s="107">
        <v>5578478.8700000001</v>
      </c>
      <c r="R104" s="107">
        <v>995145.53666666662</v>
      </c>
      <c r="S104" s="107">
        <v>21.712266254545455</v>
      </c>
      <c r="T104" s="104" t="s">
        <v>2847</v>
      </c>
    </row>
    <row r="105" spans="1:20" ht="27" hidden="1" customHeight="1" x14ac:dyDescent="0.25">
      <c r="A105" s="103">
        <v>43677</v>
      </c>
      <c r="B105" s="104" t="s">
        <v>2922</v>
      </c>
      <c r="C105" s="105">
        <v>4</v>
      </c>
      <c r="D105" s="104" t="s">
        <v>16</v>
      </c>
      <c r="E105" s="104" t="s">
        <v>2019</v>
      </c>
      <c r="F105" s="104" t="s">
        <v>467</v>
      </c>
      <c r="G105" s="104" t="s">
        <v>468</v>
      </c>
      <c r="H105" s="104" t="s">
        <v>2898</v>
      </c>
      <c r="I105" s="104" t="s">
        <v>2839</v>
      </c>
      <c r="J105" s="104" t="s">
        <v>2896</v>
      </c>
      <c r="K105" s="104" t="s">
        <v>2897</v>
      </c>
      <c r="L105" s="111" t="s">
        <v>2814</v>
      </c>
      <c r="M105" s="104" t="s">
        <v>2815</v>
      </c>
      <c r="N105" s="107">
        <v>1400024.56</v>
      </c>
      <c r="O105" s="107">
        <v>1300000</v>
      </c>
      <c r="P105" s="107">
        <v>1083333.3333333333</v>
      </c>
      <c r="Q105" s="107">
        <v>875527.39</v>
      </c>
      <c r="R105" s="107">
        <v>-207805.94333333333</v>
      </c>
      <c r="S105" s="107">
        <v>-19.182087076923075</v>
      </c>
      <c r="T105" s="104" t="s">
        <v>2846</v>
      </c>
    </row>
    <row r="106" spans="1:20" ht="27" hidden="1" customHeight="1" x14ac:dyDescent="0.25">
      <c r="A106" s="103">
        <v>43677</v>
      </c>
      <c r="B106" s="104" t="s">
        <v>2922</v>
      </c>
      <c r="C106" s="105">
        <v>4</v>
      </c>
      <c r="D106" s="104" t="s">
        <v>16</v>
      </c>
      <c r="E106" s="104" t="s">
        <v>2019</v>
      </c>
      <c r="F106" s="104" t="s">
        <v>467</v>
      </c>
      <c r="G106" s="104" t="s">
        <v>468</v>
      </c>
      <c r="H106" s="104" t="s">
        <v>2898</v>
      </c>
      <c r="I106" s="104" t="s">
        <v>2839</v>
      </c>
      <c r="J106" s="104" t="s">
        <v>2896</v>
      </c>
      <c r="K106" s="104" t="s">
        <v>2897</v>
      </c>
      <c r="L106" s="111" t="s">
        <v>2816</v>
      </c>
      <c r="M106" s="104" t="s">
        <v>2817</v>
      </c>
      <c r="N106" s="107">
        <v>262241</v>
      </c>
      <c r="O106" s="107">
        <v>300000</v>
      </c>
      <c r="P106" s="107">
        <v>250000</v>
      </c>
      <c r="Q106" s="107">
        <v>183177</v>
      </c>
      <c r="R106" s="107">
        <v>-66823</v>
      </c>
      <c r="S106" s="107">
        <v>-26.729199999999999</v>
      </c>
      <c r="T106" s="104" t="s">
        <v>2846</v>
      </c>
    </row>
    <row r="107" spans="1:20" ht="27" hidden="1" customHeight="1" x14ac:dyDescent="0.25">
      <c r="A107" s="103">
        <v>43677</v>
      </c>
      <c r="B107" s="104" t="s">
        <v>2922</v>
      </c>
      <c r="C107" s="105">
        <v>4</v>
      </c>
      <c r="D107" s="104" t="s">
        <v>16</v>
      </c>
      <c r="E107" s="104" t="s">
        <v>2019</v>
      </c>
      <c r="F107" s="104" t="s">
        <v>467</v>
      </c>
      <c r="G107" s="104" t="s">
        <v>468</v>
      </c>
      <c r="H107" s="104" t="s">
        <v>2898</v>
      </c>
      <c r="I107" s="104" t="s">
        <v>2839</v>
      </c>
      <c r="J107" s="104" t="s">
        <v>2896</v>
      </c>
      <c r="K107" s="104" t="s">
        <v>2897</v>
      </c>
      <c r="L107" s="111" t="s">
        <v>2818</v>
      </c>
      <c r="M107" s="104" t="s">
        <v>2819</v>
      </c>
      <c r="N107" s="107">
        <v>2546483.4</v>
      </c>
      <c r="O107" s="107">
        <v>2550000</v>
      </c>
      <c r="P107" s="107">
        <v>2125000</v>
      </c>
      <c r="Q107" s="107">
        <v>3074676</v>
      </c>
      <c r="R107" s="107">
        <v>949676</v>
      </c>
      <c r="S107" s="107">
        <v>44.690635294117648</v>
      </c>
      <c r="T107" s="104" t="s">
        <v>2847</v>
      </c>
    </row>
    <row r="108" spans="1:20" ht="27" hidden="1" customHeight="1" x14ac:dyDescent="0.25">
      <c r="A108" s="103">
        <v>43677</v>
      </c>
      <c r="B108" s="104" t="s">
        <v>2922</v>
      </c>
      <c r="C108" s="105">
        <v>4</v>
      </c>
      <c r="D108" s="104" t="s">
        <v>16</v>
      </c>
      <c r="E108" s="104" t="s">
        <v>2019</v>
      </c>
      <c r="F108" s="104" t="s">
        <v>467</v>
      </c>
      <c r="G108" s="104" t="s">
        <v>468</v>
      </c>
      <c r="H108" s="104" t="s">
        <v>2898</v>
      </c>
      <c r="I108" s="104" t="s">
        <v>2839</v>
      </c>
      <c r="J108" s="104" t="s">
        <v>2896</v>
      </c>
      <c r="K108" s="104" t="s">
        <v>2897</v>
      </c>
      <c r="L108" s="111" t="s">
        <v>2820</v>
      </c>
      <c r="M108" s="104" t="s">
        <v>2821</v>
      </c>
      <c r="N108" s="107">
        <v>33228519.57</v>
      </c>
      <c r="O108" s="107">
        <v>34742800</v>
      </c>
      <c r="P108" s="107">
        <v>28952333.333333332</v>
      </c>
      <c r="Q108" s="107">
        <v>28497048.870000001</v>
      </c>
      <c r="R108" s="107">
        <v>-455284.46333333332</v>
      </c>
      <c r="S108" s="107">
        <v>-1.5725311604130929</v>
      </c>
      <c r="T108" s="104" t="s">
        <v>2846</v>
      </c>
    </row>
    <row r="109" spans="1:20" ht="27" hidden="1" customHeight="1" x14ac:dyDescent="0.25">
      <c r="A109" s="103">
        <v>43677</v>
      </c>
      <c r="B109" s="104" t="s">
        <v>2922</v>
      </c>
      <c r="C109" s="105">
        <v>4</v>
      </c>
      <c r="D109" s="104" t="s">
        <v>16</v>
      </c>
      <c r="E109" s="104" t="s">
        <v>2019</v>
      </c>
      <c r="F109" s="104" t="s">
        <v>467</v>
      </c>
      <c r="G109" s="104" t="s">
        <v>468</v>
      </c>
      <c r="H109" s="104" t="s">
        <v>2898</v>
      </c>
      <c r="I109" s="104" t="s">
        <v>2839</v>
      </c>
      <c r="J109" s="104" t="s">
        <v>2896</v>
      </c>
      <c r="K109" s="104" t="s">
        <v>2897</v>
      </c>
      <c r="L109" s="111" t="s">
        <v>2822</v>
      </c>
      <c r="M109" s="104" t="s">
        <v>2848</v>
      </c>
      <c r="N109" s="107">
        <v>2691586.44</v>
      </c>
      <c r="O109" s="107">
        <v>3000000</v>
      </c>
      <c r="P109" s="107">
        <v>2500000</v>
      </c>
      <c r="Q109" s="107">
        <v>2620027</v>
      </c>
      <c r="R109" s="107">
        <v>120027</v>
      </c>
      <c r="S109" s="107">
        <v>4.8010799999999998</v>
      </c>
      <c r="T109" s="104" t="s">
        <v>2847</v>
      </c>
    </row>
    <row r="110" spans="1:20" ht="27" hidden="1" customHeight="1" x14ac:dyDescent="0.25">
      <c r="A110" s="103">
        <v>43677</v>
      </c>
      <c r="B110" s="104" t="s">
        <v>2922</v>
      </c>
      <c r="C110" s="105">
        <v>4</v>
      </c>
      <c r="D110" s="104" t="s">
        <v>16</v>
      </c>
      <c r="E110" s="104" t="s">
        <v>2019</v>
      </c>
      <c r="F110" s="104" t="s">
        <v>467</v>
      </c>
      <c r="G110" s="104" t="s">
        <v>468</v>
      </c>
      <c r="H110" s="104" t="s">
        <v>2898</v>
      </c>
      <c r="I110" s="104" t="s">
        <v>2839</v>
      </c>
      <c r="J110" s="104" t="s">
        <v>2896</v>
      </c>
      <c r="K110" s="104" t="s">
        <v>2897</v>
      </c>
      <c r="L110" s="111" t="s">
        <v>2823</v>
      </c>
      <c r="M110" s="104" t="s">
        <v>2824</v>
      </c>
      <c r="N110" s="107">
        <v>8027642.5</v>
      </c>
      <c r="O110" s="107">
        <v>7500000</v>
      </c>
      <c r="P110" s="107">
        <v>6250000</v>
      </c>
      <c r="Q110" s="107">
        <v>6445917.5</v>
      </c>
      <c r="R110" s="107">
        <v>195917.5</v>
      </c>
      <c r="S110" s="107">
        <v>3.1346799999999999</v>
      </c>
      <c r="T110" s="104" t="s">
        <v>2847</v>
      </c>
    </row>
    <row r="111" spans="1:20" ht="27" hidden="1" customHeight="1" x14ac:dyDescent="0.25">
      <c r="A111" s="103">
        <v>43677</v>
      </c>
      <c r="B111" s="104" t="s">
        <v>2922</v>
      </c>
      <c r="C111" s="105">
        <v>4</v>
      </c>
      <c r="D111" s="104" t="s">
        <v>16</v>
      </c>
      <c r="E111" s="104" t="s">
        <v>2019</v>
      </c>
      <c r="F111" s="104" t="s">
        <v>467</v>
      </c>
      <c r="G111" s="104" t="s">
        <v>468</v>
      </c>
      <c r="H111" s="104" t="s">
        <v>2898</v>
      </c>
      <c r="I111" s="104" t="s">
        <v>2839</v>
      </c>
      <c r="J111" s="104" t="s">
        <v>2896</v>
      </c>
      <c r="K111" s="104" t="s">
        <v>2897</v>
      </c>
      <c r="L111" s="111" t="s">
        <v>2825</v>
      </c>
      <c r="M111" s="104" t="s">
        <v>2826</v>
      </c>
      <c r="N111" s="107">
        <v>1424488.35</v>
      </c>
      <c r="O111" s="107">
        <v>1443500</v>
      </c>
      <c r="P111" s="107">
        <v>1202916.6666666667</v>
      </c>
      <c r="Q111" s="107">
        <v>1202443.2</v>
      </c>
      <c r="R111" s="107">
        <v>-473.46666666666664</v>
      </c>
      <c r="S111" s="107">
        <v>-3.9359889158295809E-2</v>
      </c>
      <c r="T111" s="104" t="s">
        <v>2846</v>
      </c>
    </row>
    <row r="112" spans="1:20" ht="27" hidden="1" customHeight="1" x14ac:dyDescent="0.25">
      <c r="A112" s="103">
        <v>43677</v>
      </c>
      <c r="B112" s="104" t="s">
        <v>2922</v>
      </c>
      <c r="C112" s="105">
        <v>4</v>
      </c>
      <c r="D112" s="104" t="s">
        <v>16</v>
      </c>
      <c r="E112" s="104" t="s">
        <v>2019</v>
      </c>
      <c r="F112" s="104" t="s">
        <v>467</v>
      </c>
      <c r="G112" s="104" t="s">
        <v>468</v>
      </c>
      <c r="H112" s="104" t="s">
        <v>2898</v>
      </c>
      <c r="I112" s="104" t="s">
        <v>2839</v>
      </c>
      <c r="J112" s="104" t="s">
        <v>2896</v>
      </c>
      <c r="K112" s="104" t="s">
        <v>2897</v>
      </c>
      <c r="L112" s="111" t="s">
        <v>2827</v>
      </c>
      <c r="M112" s="104" t="s">
        <v>2828</v>
      </c>
      <c r="N112" s="107">
        <v>3282039.76</v>
      </c>
      <c r="O112" s="107">
        <v>3000000</v>
      </c>
      <c r="P112" s="107">
        <v>2500000</v>
      </c>
      <c r="Q112" s="107">
        <v>1617395.82</v>
      </c>
      <c r="R112" s="107">
        <v>-882604.18</v>
      </c>
      <c r="S112" s="107">
        <v>-35.304167200000002</v>
      </c>
      <c r="T112" s="104" t="s">
        <v>2846</v>
      </c>
    </row>
    <row r="113" spans="1:20" ht="27" hidden="1" customHeight="1" x14ac:dyDescent="0.25">
      <c r="A113" s="103">
        <v>43677</v>
      </c>
      <c r="B113" s="104" t="s">
        <v>2922</v>
      </c>
      <c r="C113" s="105">
        <v>4</v>
      </c>
      <c r="D113" s="104" t="s">
        <v>16</v>
      </c>
      <c r="E113" s="104" t="s">
        <v>2019</v>
      </c>
      <c r="F113" s="104" t="s">
        <v>467</v>
      </c>
      <c r="G113" s="104" t="s">
        <v>468</v>
      </c>
      <c r="H113" s="104" t="s">
        <v>2898</v>
      </c>
      <c r="I113" s="104" t="s">
        <v>2839</v>
      </c>
      <c r="J113" s="104" t="s">
        <v>2896</v>
      </c>
      <c r="K113" s="104" t="s">
        <v>2897</v>
      </c>
      <c r="L113" s="111" t="s">
        <v>2829</v>
      </c>
      <c r="M113" s="104" t="s">
        <v>2830</v>
      </c>
      <c r="N113" s="107">
        <v>1794202.69</v>
      </c>
      <c r="O113" s="107">
        <v>1700000</v>
      </c>
      <c r="P113" s="107">
        <v>1416666.6666666667</v>
      </c>
      <c r="Q113" s="107">
        <v>1428343.7999999998</v>
      </c>
      <c r="R113" s="107">
        <v>11677.133333333333</v>
      </c>
      <c r="S113" s="107">
        <v>0.82426823529411775</v>
      </c>
      <c r="T113" s="104" t="s">
        <v>2847</v>
      </c>
    </row>
    <row r="114" spans="1:20" ht="27" hidden="1" customHeight="1" x14ac:dyDescent="0.25">
      <c r="A114" s="103">
        <v>43677</v>
      </c>
      <c r="B114" s="104" t="s">
        <v>2922</v>
      </c>
      <c r="C114" s="105">
        <v>4</v>
      </c>
      <c r="D114" s="104" t="s">
        <v>16</v>
      </c>
      <c r="E114" s="104" t="s">
        <v>2019</v>
      </c>
      <c r="F114" s="104" t="s">
        <v>467</v>
      </c>
      <c r="G114" s="104" t="s">
        <v>468</v>
      </c>
      <c r="H114" s="104" t="s">
        <v>2898</v>
      </c>
      <c r="I114" s="104" t="s">
        <v>2839</v>
      </c>
      <c r="J114" s="104" t="s">
        <v>2896</v>
      </c>
      <c r="K114" s="104" t="s">
        <v>2897</v>
      </c>
      <c r="L114" s="111" t="s">
        <v>2831</v>
      </c>
      <c r="M114" s="104" t="s">
        <v>2832</v>
      </c>
      <c r="N114" s="107">
        <v>1812628.51</v>
      </c>
      <c r="O114" s="107">
        <v>1500000</v>
      </c>
      <c r="P114" s="107">
        <v>1250000</v>
      </c>
      <c r="Q114" s="107">
        <v>591479</v>
      </c>
      <c r="R114" s="107">
        <v>-658521</v>
      </c>
      <c r="S114" s="107">
        <v>-52.68168</v>
      </c>
      <c r="T114" s="104" t="s">
        <v>2846</v>
      </c>
    </row>
    <row r="115" spans="1:20" ht="27" hidden="1" customHeight="1" x14ac:dyDescent="0.25">
      <c r="A115" s="103">
        <v>43677</v>
      </c>
      <c r="B115" s="104" t="s">
        <v>2922</v>
      </c>
      <c r="C115" s="105">
        <v>4</v>
      </c>
      <c r="D115" s="104" t="s">
        <v>16</v>
      </c>
      <c r="E115" s="104" t="s">
        <v>2019</v>
      </c>
      <c r="F115" s="104" t="s">
        <v>467</v>
      </c>
      <c r="G115" s="104" t="s">
        <v>468</v>
      </c>
      <c r="H115" s="104" t="s">
        <v>2898</v>
      </c>
      <c r="I115" s="104" t="s">
        <v>2839</v>
      </c>
      <c r="J115" s="104" t="s">
        <v>2896</v>
      </c>
      <c r="K115" s="104" t="s">
        <v>2897</v>
      </c>
      <c r="L115" s="111" t="s">
        <v>2833</v>
      </c>
      <c r="M115" s="104" t="s">
        <v>2834</v>
      </c>
      <c r="N115" s="107">
        <v>2781684.96</v>
      </c>
      <c r="O115" s="107">
        <v>2800000</v>
      </c>
      <c r="P115" s="107">
        <v>2333333.333333333</v>
      </c>
      <c r="Q115" s="107">
        <v>2370188.2599999998</v>
      </c>
      <c r="R115" s="107">
        <v>36854.926666666666</v>
      </c>
      <c r="S115" s="107">
        <v>1.5794968571428571</v>
      </c>
      <c r="T115" s="104" t="s">
        <v>2847</v>
      </c>
    </row>
    <row r="116" spans="1:20" ht="27" hidden="1" customHeight="1" x14ac:dyDescent="0.25">
      <c r="A116" s="103">
        <v>43677</v>
      </c>
      <c r="B116" s="104" t="s">
        <v>2922</v>
      </c>
      <c r="C116" s="105">
        <v>4</v>
      </c>
      <c r="D116" s="104" t="s">
        <v>16</v>
      </c>
      <c r="E116" s="104" t="s">
        <v>2019</v>
      </c>
      <c r="F116" s="104" t="s">
        <v>467</v>
      </c>
      <c r="G116" s="104" t="s">
        <v>468</v>
      </c>
      <c r="H116" s="104" t="s">
        <v>2898</v>
      </c>
      <c r="I116" s="104" t="s">
        <v>2839</v>
      </c>
      <c r="J116" s="104" t="s">
        <v>2896</v>
      </c>
      <c r="K116" s="104" t="s">
        <v>2897</v>
      </c>
      <c r="L116" s="111" t="s">
        <v>2835</v>
      </c>
      <c r="M116" s="104" t="s">
        <v>2836</v>
      </c>
      <c r="N116" s="107">
        <v>0</v>
      </c>
      <c r="O116" s="107">
        <v>0</v>
      </c>
      <c r="P116" s="107">
        <v>0</v>
      </c>
      <c r="Q116" s="107">
        <v>0</v>
      </c>
      <c r="R116" s="107">
        <v>0</v>
      </c>
      <c r="S116" s="108"/>
      <c r="T116" s="104" t="s">
        <v>2847</v>
      </c>
    </row>
    <row r="117" spans="1:20" ht="27" hidden="1" customHeight="1" x14ac:dyDescent="0.25">
      <c r="A117" s="103">
        <v>43677</v>
      </c>
      <c r="B117" s="104" t="s">
        <v>2922</v>
      </c>
      <c r="C117" s="105">
        <v>4</v>
      </c>
      <c r="D117" s="104" t="s">
        <v>16</v>
      </c>
      <c r="E117" s="104" t="s">
        <v>2019</v>
      </c>
      <c r="F117" s="104" t="s">
        <v>467</v>
      </c>
      <c r="G117" s="104" t="s">
        <v>468</v>
      </c>
      <c r="H117" s="104" t="s">
        <v>2898</v>
      </c>
      <c r="I117" s="104" t="s">
        <v>2839</v>
      </c>
      <c r="J117" s="104" t="s">
        <v>2896</v>
      </c>
      <c r="K117" s="104" t="s">
        <v>2897</v>
      </c>
      <c r="L117" s="111" t="s">
        <v>2837</v>
      </c>
      <c r="M117" s="104" t="s">
        <v>2838</v>
      </c>
      <c r="N117" s="107">
        <v>9674238.6099999994</v>
      </c>
      <c r="O117" s="107">
        <v>7415000</v>
      </c>
      <c r="P117" s="107">
        <v>6179166.666666667</v>
      </c>
      <c r="Q117" s="107">
        <v>8162391.0499999998</v>
      </c>
      <c r="R117" s="107">
        <v>1983224.3833333335</v>
      </c>
      <c r="S117" s="107">
        <v>32.09533728927849</v>
      </c>
      <c r="T117" s="104" t="s">
        <v>2847</v>
      </c>
    </row>
    <row r="118" spans="1:20" ht="27" hidden="1" customHeight="1" x14ac:dyDescent="0.25">
      <c r="A118" s="103">
        <v>43677</v>
      </c>
      <c r="B118" s="104" t="s">
        <v>2922</v>
      </c>
      <c r="C118" s="105">
        <v>4</v>
      </c>
      <c r="D118" s="104" t="s">
        <v>16</v>
      </c>
      <c r="E118" s="104" t="s">
        <v>2019</v>
      </c>
      <c r="F118" s="104" t="s">
        <v>467</v>
      </c>
      <c r="G118" s="104" t="s">
        <v>468</v>
      </c>
      <c r="H118" s="104" t="s">
        <v>2898</v>
      </c>
      <c r="I118" s="104" t="s">
        <v>2839</v>
      </c>
      <c r="J118" s="104" t="s">
        <v>2896</v>
      </c>
      <c r="K118" s="104" t="s">
        <v>2897</v>
      </c>
      <c r="L118" s="111" t="s">
        <v>2880</v>
      </c>
      <c r="M118" s="104" t="s">
        <v>2881</v>
      </c>
      <c r="N118" s="107">
        <v>0</v>
      </c>
      <c r="O118" s="107">
        <v>0</v>
      </c>
      <c r="P118" s="107">
        <v>0</v>
      </c>
      <c r="Q118" s="107">
        <v>0</v>
      </c>
      <c r="R118" s="107">
        <v>0</v>
      </c>
      <c r="S118" s="108"/>
      <c r="T118" s="104" t="s">
        <v>2847</v>
      </c>
    </row>
    <row r="119" spans="1:20" ht="27" hidden="1" customHeight="1" x14ac:dyDescent="0.25">
      <c r="A119" s="103">
        <v>43677</v>
      </c>
      <c r="B119" s="104" t="s">
        <v>2922</v>
      </c>
      <c r="C119" s="105">
        <v>4</v>
      </c>
      <c r="D119" s="104" t="s">
        <v>16</v>
      </c>
      <c r="E119" s="104" t="s">
        <v>2019</v>
      </c>
      <c r="F119" s="104" t="s">
        <v>467</v>
      </c>
      <c r="G119" s="104" t="s">
        <v>468</v>
      </c>
      <c r="H119" s="104" t="s">
        <v>2899</v>
      </c>
      <c r="I119" s="104" t="s">
        <v>2900</v>
      </c>
      <c r="J119" s="104" t="s">
        <v>2898</v>
      </c>
      <c r="K119" s="104" t="s">
        <v>1944</v>
      </c>
      <c r="L119" s="110" t="s">
        <v>2855</v>
      </c>
      <c r="M119" s="104" t="s">
        <v>2901</v>
      </c>
      <c r="N119" s="107">
        <v>1428068.48</v>
      </c>
      <c r="O119" s="107">
        <v>0</v>
      </c>
      <c r="P119" s="107">
        <v>0</v>
      </c>
      <c r="Q119" s="107">
        <v>3822400.5600000038</v>
      </c>
      <c r="R119" s="107">
        <v>3822400.56</v>
      </c>
      <c r="S119" s="108"/>
      <c r="T119" s="104" t="s">
        <v>2846</v>
      </c>
    </row>
    <row r="120" spans="1:20" ht="27" hidden="1" customHeight="1" x14ac:dyDescent="0.25">
      <c r="A120" s="103">
        <v>43677</v>
      </c>
      <c r="B120" s="104" t="s">
        <v>2922</v>
      </c>
      <c r="C120" s="105">
        <v>4</v>
      </c>
      <c r="D120" s="104" t="s">
        <v>16</v>
      </c>
      <c r="E120" s="104" t="s">
        <v>2019</v>
      </c>
      <c r="F120" s="104" t="s">
        <v>467</v>
      </c>
      <c r="G120" s="104" t="s">
        <v>468</v>
      </c>
      <c r="H120" s="104" t="s">
        <v>2902</v>
      </c>
      <c r="I120" s="104" t="s">
        <v>2903</v>
      </c>
      <c r="J120" s="104" t="s">
        <v>2904</v>
      </c>
      <c r="K120" s="104" t="s">
        <v>1944</v>
      </c>
      <c r="L120" s="110" t="s">
        <v>2856</v>
      </c>
      <c r="M120" s="104" t="s">
        <v>2905</v>
      </c>
      <c r="N120" s="107">
        <v>8705796.0999999996</v>
      </c>
      <c r="O120" s="107">
        <v>0</v>
      </c>
      <c r="P120" s="107">
        <v>0</v>
      </c>
      <c r="Q120" s="107">
        <v>16586988.359999999</v>
      </c>
      <c r="R120" s="107">
        <v>16586988.359999999</v>
      </c>
      <c r="S120" s="108"/>
      <c r="T120" s="104" t="s">
        <v>2846</v>
      </c>
    </row>
    <row r="121" spans="1:20" ht="27" hidden="1" customHeight="1" x14ac:dyDescent="0.25">
      <c r="A121" s="103">
        <v>43677</v>
      </c>
      <c r="B121" s="104" t="s">
        <v>2922</v>
      </c>
      <c r="C121" s="105">
        <v>4</v>
      </c>
      <c r="D121" s="104" t="s">
        <v>16</v>
      </c>
      <c r="E121" s="104" t="s">
        <v>2019</v>
      </c>
      <c r="F121" s="104" t="s">
        <v>467</v>
      </c>
      <c r="G121" s="104" t="s">
        <v>468</v>
      </c>
      <c r="H121" s="104" t="s">
        <v>2902</v>
      </c>
      <c r="I121" s="104" t="s">
        <v>2903</v>
      </c>
      <c r="J121" s="104" t="s">
        <v>2904</v>
      </c>
      <c r="K121" s="104" t="s">
        <v>1944</v>
      </c>
      <c r="L121" s="110" t="s">
        <v>2857</v>
      </c>
      <c r="M121" s="104" t="s">
        <v>2906</v>
      </c>
      <c r="N121" s="107">
        <v>-13514314.869999999</v>
      </c>
      <c r="O121" s="107">
        <v>0</v>
      </c>
      <c r="P121" s="107">
        <v>0</v>
      </c>
      <c r="Q121" s="107">
        <v>-18190182.579999998</v>
      </c>
      <c r="R121" s="107">
        <v>-18190182.579999998</v>
      </c>
      <c r="S121" s="108"/>
      <c r="T121" s="104" t="s">
        <v>2846</v>
      </c>
    </row>
    <row r="122" spans="1:20" ht="27" hidden="1" customHeight="1" x14ac:dyDescent="0.25">
      <c r="A122" s="103">
        <v>43677</v>
      </c>
      <c r="B122" s="104" t="s">
        <v>2922</v>
      </c>
      <c r="C122" s="105">
        <v>4</v>
      </c>
      <c r="D122" s="104" t="s">
        <v>16</v>
      </c>
      <c r="E122" s="104" t="s">
        <v>2019</v>
      </c>
      <c r="F122" s="104" t="s">
        <v>469</v>
      </c>
      <c r="G122" s="104" t="s">
        <v>470</v>
      </c>
      <c r="H122" s="104" t="s">
        <v>2896</v>
      </c>
      <c r="I122" s="104" t="s">
        <v>2811</v>
      </c>
      <c r="J122" s="104" t="s">
        <v>2896</v>
      </c>
      <c r="K122" s="104" t="s">
        <v>2897</v>
      </c>
      <c r="L122" s="109" t="s">
        <v>2790</v>
      </c>
      <c r="M122" s="104" t="s">
        <v>2791</v>
      </c>
      <c r="N122" s="107">
        <v>64289080.700000003</v>
      </c>
      <c r="O122" s="107">
        <v>62249684.509999998</v>
      </c>
      <c r="P122" s="107">
        <v>51874737.091666661</v>
      </c>
      <c r="Q122" s="107">
        <v>82344699.080000013</v>
      </c>
      <c r="R122" s="107">
        <v>30469961.988333333</v>
      </c>
      <c r="S122" s="107">
        <v>58.737573810717457</v>
      </c>
      <c r="T122" s="104" t="s">
        <v>2846</v>
      </c>
    </row>
    <row r="123" spans="1:20" ht="27" hidden="1" customHeight="1" x14ac:dyDescent="0.25">
      <c r="A123" s="103">
        <v>43677</v>
      </c>
      <c r="B123" s="104" t="s">
        <v>2922</v>
      </c>
      <c r="C123" s="105">
        <v>4</v>
      </c>
      <c r="D123" s="104" t="s">
        <v>16</v>
      </c>
      <c r="E123" s="104" t="s">
        <v>2019</v>
      </c>
      <c r="F123" s="104" t="s">
        <v>469</v>
      </c>
      <c r="G123" s="104" t="s">
        <v>470</v>
      </c>
      <c r="H123" s="104" t="s">
        <v>2896</v>
      </c>
      <c r="I123" s="104" t="s">
        <v>2811</v>
      </c>
      <c r="J123" s="104" t="s">
        <v>2896</v>
      </c>
      <c r="K123" s="104" t="s">
        <v>2897</v>
      </c>
      <c r="L123" s="109" t="s">
        <v>2792</v>
      </c>
      <c r="M123" s="104" t="s">
        <v>2793</v>
      </c>
      <c r="N123" s="107">
        <v>248300</v>
      </c>
      <c r="O123" s="107">
        <v>311000</v>
      </c>
      <c r="P123" s="107">
        <v>259166.66666666672</v>
      </c>
      <c r="Q123" s="107">
        <v>224200</v>
      </c>
      <c r="R123" s="107">
        <v>-34966.666666666672</v>
      </c>
      <c r="S123" s="107">
        <v>-13.491961414790996</v>
      </c>
      <c r="T123" s="104" t="s">
        <v>2847</v>
      </c>
    </row>
    <row r="124" spans="1:20" ht="27" hidden="1" customHeight="1" x14ac:dyDescent="0.25">
      <c r="A124" s="103">
        <v>43677</v>
      </c>
      <c r="B124" s="104" t="s">
        <v>2922</v>
      </c>
      <c r="C124" s="105">
        <v>4</v>
      </c>
      <c r="D124" s="104" t="s">
        <v>16</v>
      </c>
      <c r="E124" s="104" t="s">
        <v>2019</v>
      </c>
      <c r="F124" s="104" t="s">
        <v>469</v>
      </c>
      <c r="G124" s="104" t="s">
        <v>470</v>
      </c>
      <c r="H124" s="104" t="s">
        <v>2896</v>
      </c>
      <c r="I124" s="104" t="s">
        <v>2811</v>
      </c>
      <c r="J124" s="104" t="s">
        <v>2896</v>
      </c>
      <c r="K124" s="104" t="s">
        <v>2897</v>
      </c>
      <c r="L124" s="109" t="s">
        <v>2794</v>
      </c>
      <c r="M124" s="104" t="s">
        <v>2795</v>
      </c>
      <c r="N124" s="107">
        <v>373683</v>
      </c>
      <c r="O124" s="107">
        <v>411051.3</v>
      </c>
      <c r="P124" s="107">
        <v>342542.75</v>
      </c>
      <c r="Q124" s="107">
        <v>277719</v>
      </c>
      <c r="R124" s="107">
        <v>-64823.75</v>
      </c>
      <c r="S124" s="107">
        <v>-18.924280254070478</v>
      </c>
      <c r="T124" s="104" t="s">
        <v>2847</v>
      </c>
    </row>
    <row r="125" spans="1:20" ht="27" hidden="1" customHeight="1" x14ac:dyDescent="0.25">
      <c r="A125" s="103">
        <v>43677</v>
      </c>
      <c r="B125" s="104" t="s">
        <v>2922</v>
      </c>
      <c r="C125" s="105">
        <v>4</v>
      </c>
      <c r="D125" s="104" t="s">
        <v>16</v>
      </c>
      <c r="E125" s="104" t="s">
        <v>2019</v>
      </c>
      <c r="F125" s="104" t="s">
        <v>469</v>
      </c>
      <c r="G125" s="104" t="s">
        <v>470</v>
      </c>
      <c r="H125" s="104" t="s">
        <v>2896</v>
      </c>
      <c r="I125" s="104" t="s">
        <v>2811</v>
      </c>
      <c r="J125" s="104" t="s">
        <v>2896</v>
      </c>
      <c r="K125" s="104" t="s">
        <v>2897</v>
      </c>
      <c r="L125" s="109" t="s">
        <v>2797</v>
      </c>
      <c r="M125" s="104" t="s">
        <v>2798</v>
      </c>
      <c r="N125" s="107">
        <v>7656146</v>
      </c>
      <c r="O125" s="107">
        <v>8200000</v>
      </c>
      <c r="P125" s="107">
        <v>6833333.333333333</v>
      </c>
      <c r="Q125" s="107">
        <v>6794164.1500000004</v>
      </c>
      <c r="R125" s="107">
        <v>-39169.183333333334</v>
      </c>
      <c r="S125" s="107">
        <v>-0.57320756097560976</v>
      </c>
      <c r="T125" s="104" t="s">
        <v>2847</v>
      </c>
    </row>
    <row r="126" spans="1:20" ht="27" hidden="1" customHeight="1" x14ac:dyDescent="0.25">
      <c r="A126" s="103">
        <v>43677</v>
      </c>
      <c r="B126" s="104" t="s">
        <v>2922</v>
      </c>
      <c r="C126" s="105">
        <v>4</v>
      </c>
      <c r="D126" s="104" t="s">
        <v>16</v>
      </c>
      <c r="E126" s="104" t="s">
        <v>2019</v>
      </c>
      <c r="F126" s="104" t="s">
        <v>469</v>
      </c>
      <c r="G126" s="104" t="s">
        <v>470</v>
      </c>
      <c r="H126" s="104" t="s">
        <v>2896</v>
      </c>
      <c r="I126" s="104" t="s">
        <v>2811</v>
      </c>
      <c r="J126" s="104" t="s">
        <v>2896</v>
      </c>
      <c r="K126" s="104" t="s">
        <v>2897</v>
      </c>
      <c r="L126" s="109" t="s">
        <v>2799</v>
      </c>
      <c r="M126" s="104" t="s">
        <v>2800</v>
      </c>
      <c r="N126" s="107">
        <v>7835831.2400000002</v>
      </c>
      <c r="O126" s="107">
        <v>8270639.21</v>
      </c>
      <c r="P126" s="107">
        <v>6892199.3416666668</v>
      </c>
      <c r="Q126" s="107">
        <v>3637695.7100000004</v>
      </c>
      <c r="R126" s="107">
        <v>-3254503.6316666664</v>
      </c>
      <c r="S126" s="107">
        <v>-47.220103051744651</v>
      </c>
      <c r="T126" s="104" t="s">
        <v>2847</v>
      </c>
    </row>
    <row r="127" spans="1:20" ht="27" hidden="1" customHeight="1" x14ac:dyDescent="0.25">
      <c r="A127" s="103">
        <v>43677</v>
      </c>
      <c r="B127" s="104" t="s">
        <v>2922</v>
      </c>
      <c r="C127" s="105">
        <v>4</v>
      </c>
      <c r="D127" s="104" t="s">
        <v>16</v>
      </c>
      <c r="E127" s="104" t="s">
        <v>2019</v>
      </c>
      <c r="F127" s="104" t="s">
        <v>469</v>
      </c>
      <c r="G127" s="104" t="s">
        <v>470</v>
      </c>
      <c r="H127" s="104" t="s">
        <v>2896</v>
      </c>
      <c r="I127" s="104" t="s">
        <v>2811</v>
      </c>
      <c r="J127" s="104" t="s">
        <v>2896</v>
      </c>
      <c r="K127" s="104" t="s">
        <v>2897</v>
      </c>
      <c r="L127" s="109" t="s">
        <v>2801</v>
      </c>
      <c r="M127" s="104" t="s">
        <v>2802</v>
      </c>
      <c r="N127" s="107">
        <v>3428548</v>
      </c>
      <c r="O127" s="107">
        <v>3770353.35</v>
      </c>
      <c r="P127" s="107">
        <v>3141961.125</v>
      </c>
      <c r="Q127" s="107">
        <v>769730</v>
      </c>
      <c r="R127" s="107">
        <v>-2372231.125</v>
      </c>
      <c r="S127" s="107">
        <v>-75.501606500621492</v>
      </c>
      <c r="T127" s="104" t="s">
        <v>2847</v>
      </c>
    </row>
    <row r="128" spans="1:20" ht="27" hidden="1" customHeight="1" x14ac:dyDescent="0.25">
      <c r="A128" s="103">
        <v>43677</v>
      </c>
      <c r="B128" s="104" t="s">
        <v>2922</v>
      </c>
      <c r="C128" s="105">
        <v>4</v>
      </c>
      <c r="D128" s="104" t="s">
        <v>16</v>
      </c>
      <c r="E128" s="104" t="s">
        <v>2019</v>
      </c>
      <c r="F128" s="104" t="s">
        <v>469</v>
      </c>
      <c r="G128" s="104" t="s">
        <v>470</v>
      </c>
      <c r="H128" s="104" t="s">
        <v>2896</v>
      </c>
      <c r="I128" s="104" t="s">
        <v>2811</v>
      </c>
      <c r="J128" s="104" t="s">
        <v>2896</v>
      </c>
      <c r="K128" s="104" t="s">
        <v>2897</v>
      </c>
      <c r="L128" s="109" t="s">
        <v>2803</v>
      </c>
      <c r="M128" s="104" t="s">
        <v>2804</v>
      </c>
      <c r="N128" s="107">
        <v>15063748</v>
      </c>
      <c r="O128" s="107">
        <v>18123036.300000001</v>
      </c>
      <c r="P128" s="107">
        <v>15102530.25</v>
      </c>
      <c r="Q128" s="107">
        <v>15281916.57</v>
      </c>
      <c r="R128" s="107">
        <v>179386.32</v>
      </c>
      <c r="S128" s="107">
        <v>1.1877898407122873</v>
      </c>
      <c r="T128" s="104" t="s">
        <v>2846</v>
      </c>
    </row>
    <row r="129" spans="1:20" ht="27" hidden="1" customHeight="1" x14ac:dyDescent="0.25">
      <c r="A129" s="103">
        <v>43677</v>
      </c>
      <c r="B129" s="104" t="s">
        <v>2922</v>
      </c>
      <c r="C129" s="105">
        <v>4</v>
      </c>
      <c r="D129" s="104" t="s">
        <v>16</v>
      </c>
      <c r="E129" s="104" t="s">
        <v>2019</v>
      </c>
      <c r="F129" s="104" t="s">
        <v>469</v>
      </c>
      <c r="G129" s="104" t="s">
        <v>470</v>
      </c>
      <c r="H129" s="104" t="s">
        <v>2896</v>
      </c>
      <c r="I129" s="104" t="s">
        <v>2811</v>
      </c>
      <c r="J129" s="104" t="s">
        <v>2896</v>
      </c>
      <c r="K129" s="104" t="s">
        <v>2897</v>
      </c>
      <c r="L129" s="109" t="s">
        <v>2805</v>
      </c>
      <c r="M129" s="104" t="s">
        <v>2806</v>
      </c>
      <c r="N129" s="107">
        <v>62892449.719999999</v>
      </c>
      <c r="O129" s="107">
        <v>66665996.710000001</v>
      </c>
      <c r="P129" s="107">
        <v>55554997.258333333</v>
      </c>
      <c r="Q129" s="107">
        <v>54611390.32</v>
      </c>
      <c r="R129" s="107">
        <v>-943606.93833333335</v>
      </c>
      <c r="S129" s="107">
        <v>-1.698509557917026</v>
      </c>
      <c r="T129" s="104" t="s">
        <v>2847</v>
      </c>
    </row>
    <row r="130" spans="1:20" ht="27" hidden="1" customHeight="1" x14ac:dyDescent="0.25">
      <c r="A130" s="103">
        <v>43677</v>
      </c>
      <c r="B130" s="104" t="s">
        <v>2922</v>
      </c>
      <c r="C130" s="105">
        <v>4</v>
      </c>
      <c r="D130" s="104" t="s">
        <v>16</v>
      </c>
      <c r="E130" s="104" t="s">
        <v>2019</v>
      </c>
      <c r="F130" s="104" t="s">
        <v>469</v>
      </c>
      <c r="G130" s="104" t="s">
        <v>470</v>
      </c>
      <c r="H130" s="104" t="s">
        <v>2896</v>
      </c>
      <c r="I130" s="104" t="s">
        <v>2811</v>
      </c>
      <c r="J130" s="104" t="s">
        <v>2896</v>
      </c>
      <c r="K130" s="104" t="s">
        <v>2897</v>
      </c>
      <c r="L130" s="109" t="s">
        <v>2807</v>
      </c>
      <c r="M130" s="104" t="s">
        <v>2808</v>
      </c>
      <c r="N130" s="107">
        <v>13330421.16</v>
      </c>
      <c r="O130" s="107">
        <v>24133917.890000001</v>
      </c>
      <c r="P130" s="107">
        <v>20111598.241666667</v>
      </c>
      <c r="Q130" s="107">
        <v>13976467.280000001</v>
      </c>
      <c r="R130" s="107">
        <v>-6135130.961666666</v>
      </c>
      <c r="S130" s="107">
        <v>-30.505437150967285</v>
      </c>
      <c r="T130" s="104" t="s">
        <v>2847</v>
      </c>
    </row>
    <row r="131" spans="1:20" ht="27" hidden="1" customHeight="1" x14ac:dyDescent="0.25">
      <c r="A131" s="103">
        <v>43677</v>
      </c>
      <c r="B131" s="104" t="s">
        <v>2922</v>
      </c>
      <c r="C131" s="105">
        <v>4</v>
      </c>
      <c r="D131" s="104" t="s">
        <v>16</v>
      </c>
      <c r="E131" s="104" t="s">
        <v>2019</v>
      </c>
      <c r="F131" s="104" t="s">
        <v>469</v>
      </c>
      <c r="G131" s="104" t="s">
        <v>470</v>
      </c>
      <c r="H131" s="104" t="s">
        <v>2896</v>
      </c>
      <c r="I131" s="104" t="s">
        <v>2811</v>
      </c>
      <c r="J131" s="104" t="s">
        <v>2896</v>
      </c>
      <c r="K131" s="104" t="s">
        <v>2897</v>
      </c>
      <c r="L131" s="109" t="s">
        <v>2809</v>
      </c>
      <c r="M131" s="104" t="s">
        <v>2810</v>
      </c>
      <c r="N131" s="107">
        <v>1488001.6</v>
      </c>
      <c r="O131" s="107">
        <v>12021200</v>
      </c>
      <c r="P131" s="107">
        <v>10017666.666666666</v>
      </c>
      <c r="Q131" s="107">
        <v>4003000</v>
      </c>
      <c r="R131" s="107">
        <v>-6014666.666666666</v>
      </c>
      <c r="S131" s="107">
        <v>-60.04059494892357</v>
      </c>
      <c r="T131" s="104" t="s">
        <v>2847</v>
      </c>
    </row>
    <row r="132" spans="1:20" ht="27" hidden="1" customHeight="1" x14ac:dyDescent="0.25">
      <c r="A132" s="103">
        <v>43677</v>
      </c>
      <c r="B132" s="104" t="s">
        <v>2922</v>
      </c>
      <c r="C132" s="105">
        <v>4</v>
      </c>
      <c r="D132" s="104" t="s">
        <v>16</v>
      </c>
      <c r="E132" s="104" t="s">
        <v>2019</v>
      </c>
      <c r="F132" s="104" t="s">
        <v>469</v>
      </c>
      <c r="G132" s="104" t="s">
        <v>470</v>
      </c>
      <c r="H132" s="104" t="s">
        <v>2896</v>
      </c>
      <c r="I132" s="104" t="s">
        <v>2811</v>
      </c>
      <c r="J132" s="104" t="s">
        <v>2896</v>
      </c>
      <c r="K132" s="104" t="s">
        <v>2897</v>
      </c>
      <c r="L132" s="109" t="s">
        <v>2872</v>
      </c>
      <c r="M132" s="104" t="s">
        <v>2796</v>
      </c>
      <c r="N132" s="107">
        <v>628549</v>
      </c>
      <c r="O132" s="107">
        <v>660064.65</v>
      </c>
      <c r="P132" s="107">
        <v>550053.875</v>
      </c>
      <c r="Q132" s="107">
        <v>632844.15</v>
      </c>
      <c r="R132" s="107">
        <v>82790.274999999994</v>
      </c>
      <c r="S132" s="107">
        <v>15.051302929190344</v>
      </c>
      <c r="T132" s="104" t="s">
        <v>2846</v>
      </c>
    </row>
    <row r="133" spans="1:20" ht="27" hidden="1" customHeight="1" x14ac:dyDescent="0.25">
      <c r="A133" s="103">
        <v>43677</v>
      </c>
      <c r="B133" s="104" t="s">
        <v>2922</v>
      </c>
      <c r="C133" s="105">
        <v>4</v>
      </c>
      <c r="D133" s="104" t="s">
        <v>16</v>
      </c>
      <c r="E133" s="104" t="s">
        <v>2019</v>
      </c>
      <c r="F133" s="104" t="s">
        <v>469</v>
      </c>
      <c r="G133" s="104" t="s">
        <v>470</v>
      </c>
      <c r="H133" s="104" t="s">
        <v>2898</v>
      </c>
      <c r="I133" s="104" t="s">
        <v>2839</v>
      </c>
      <c r="J133" s="104" t="s">
        <v>2896</v>
      </c>
      <c r="K133" s="104" t="s">
        <v>2897</v>
      </c>
      <c r="L133" s="111" t="s">
        <v>2812</v>
      </c>
      <c r="M133" s="104" t="s">
        <v>2813</v>
      </c>
      <c r="N133" s="107">
        <v>25065320.77</v>
      </c>
      <c r="O133" s="107">
        <v>26079804.149999999</v>
      </c>
      <c r="P133" s="107">
        <v>21733170.125</v>
      </c>
      <c r="Q133" s="107">
        <v>19379151.050000001</v>
      </c>
      <c r="R133" s="107">
        <v>-2354019.0750000002</v>
      </c>
      <c r="S133" s="107">
        <v>-10.831457451723233</v>
      </c>
      <c r="T133" s="104" t="s">
        <v>2846</v>
      </c>
    </row>
    <row r="134" spans="1:20" ht="27" hidden="1" customHeight="1" x14ac:dyDescent="0.25">
      <c r="A134" s="103">
        <v>43677</v>
      </c>
      <c r="B134" s="104" t="s">
        <v>2922</v>
      </c>
      <c r="C134" s="105">
        <v>4</v>
      </c>
      <c r="D134" s="104" t="s">
        <v>16</v>
      </c>
      <c r="E134" s="104" t="s">
        <v>2019</v>
      </c>
      <c r="F134" s="104" t="s">
        <v>469</v>
      </c>
      <c r="G134" s="104" t="s">
        <v>470</v>
      </c>
      <c r="H134" s="104" t="s">
        <v>2898</v>
      </c>
      <c r="I134" s="104" t="s">
        <v>2839</v>
      </c>
      <c r="J134" s="104" t="s">
        <v>2896</v>
      </c>
      <c r="K134" s="104" t="s">
        <v>2897</v>
      </c>
      <c r="L134" s="111" t="s">
        <v>2814</v>
      </c>
      <c r="M134" s="104" t="s">
        <v>2815</v>
      </c>
      <c r="N134" s="107">
        <v>5058330.4800000004</v>
      </c>
      <c r="O134" s="107">
        <v>5400000</v>
      </c>
      <c r="P134" s="107">
        <v>4500000</v>
      </c>
      <c r="Q134" s="107">
        <v>4606698.57</v>
      </c>
      <c r="R134" s="107">
        <v>106698.57</v>
      </c>
      <c r="S134" s="107">
        <v>2.3710793333333333</v>
      </c>
      <c r="T134" s="104" t="s">
        <v>2847</v>
      </c>
    </row>
    <row r="135" spans="1:20" ht="27" hidden="1" customHeight="1" x14ac:dyDescent="0.25">
      <c r="A135" s="103">
        <v>43677</v>
      </c>
      <c r="B135" s="104" t="s">
        <v>2922</v>
      </c>
      <c r="C135" s="105">
        <v>4</v>
      </c>
      <c r="D135" s="104" t="s">
        <v>16</v>
      </c>
      <c r="E135" s="104" t="s">
        <v>2019</v>
      </c>
      <c r="F135" s="104" t="s">
        <v>469</v>
      </c>
      <c r="G135" s="104" t="s">
        <v>470</v>
      </c>
      <c r="H135" s="104" t="s">
        <v>2898</v>
      </c>
      <c r="I135" s="104" t="s">
        <v>2839</v>
      </c>
      <c r="J135" s="104" t="s">
        <v>2896</v>
      </c>
      <c r="K135" s="104" t="s">
        <v>2897</v>
      </c>
      <c r="L135" s="111" t="s">
        <v>2816</v>
      </c>
      <c r="M135" s="104" t="s">
        <v>2817</v>
      </c>
      <c r="N135" s="107">
        <v>772644.69</v>
      </c>
      <c r="O135" s="107">
        <v>1089321.96</v>
      </c>
      <c r="P135" s="107">
        <v>907768.3</v>
      </c>
      <c r="Q135" s="107">
        <v>810698.03</v>
      </c>
      <c r="R135" s="107">
        <v>-97070.27</v>
      </c>
      <c r="S135" s="107">
        <v>-10.69328704251955</v>
      </c>
      <c r="T135" s="104" t="s">
        <v>2846</v>
      </c>
    </row>
    <row r="136" spans="1:20" ht="27" hidden="1" customHeight="1" x14ac:dyDescent="0.25">
      <c r="A136" s="103">
        <v>43677</v>
      </c>
      <c r="B136" s="104" t="s">
        <v>2922</v>
      </c>
      <c r="C136" s="105">
        <v>4</v>
      </c>
      <c r="D136" s="104" t="s">
        <v>16</v>
      </c>
      <c r="E136" s="104" t="s">
        <v>2019</v>
      </c>
      <c r="F136" s="104" t="s">
        <v>469</v>
      </c>
      <c r="G136" s="104" t="s">
        <v>470</v>
      </c>
      <c r="H136" s="104" t="s">
        <v>2898</v>
      </c>
      <c r="I136" s="104" t="s">
        <v>2839</v>
      </c>
      <c r="J136" s="104" t="s">
        <v>2896</v>
      </c>
      <c r="K136" s="104" t="s">
        <v>2897</v>
      </c>
      <c r="L136" s="111" t="s">
        <v>2818</v>
      </c>
      <c r="M136" s="104" t="s">
        <v>2819</v>
      </c>
      <c r="N136" s="107">
        <v>4569624</v>
      </c>
      <c r="O136" s="107">
        <v>5200000</v>
      </c>
      <c r="P136" s="107">
        <v>4333333.333333333</v>
      </c>
      <c r="Q136" s="107">
        <v>4445449</v>
      </c>
      <c r="R136" s="107">
        <v>112115.66666666667</v>
      </c>
      <c r="S136" s="107">
        <v>2.5872846153846152</v>
      </c>
      <c r="T136" s="104" t="s">
        <v>2847</v>
      </c>
    </row>
    <row r="137" spans="1:20" ht="27" hidden="1" customHeight="1" x14ac:dyDescent="0.25">
      <c r="A137" s="103">
        <v>43677</v>
      </c>
      <c r="B137" s="104" t="s">
        <v>2922</v>
      </c>
      <c r="C137" s="105">
        <v>4</v>
      </c>
      <c r="D137" s="104" t="s">
        <v>16</v>
      </c>
      <c r="E137" s="104" t="s">
        <v>2019</v>
      </c>
      <c r="F137" s="104" t="s">
        <v>469</v>
      </c>
      <c r="G137" s="104" t="s">
        <v>470</v>
      </c>
      <c r="H137" s="104" t="s">
        <v>2898</v>
      </c>
      <c r="I137" s="104" t="s">
        <v>2839</v>
      </c>
      <c r="J137" s="104" t="s">
        <v>2896</v>
      </c>
      <c r="K137" s="104" t="s">
        <v>2897</v>
      </c>
      <c r="L137" s="111" t="s">
        <v>2820</v>
      </c>
      <c r="M137" s="104" t="s">
        <v>2821</v>
      </c>
      <c r="N137" s="107">
        <v>62913009.020000003</v>
      </c>
      <c r="O137" s="107">
        <v>65387712.299999997</v>
      </c>
      <c r="P137" s="107">
        <v>54489760.25</v>
      </c>
      <c r="Q137" s="107">
        <v>54650468.840000004</v>
      </c>
      <c r="R137" s="107">
        <v>160708.59</v>
      </c>
      <c r="S137" s="107">
        <v>0.29493356047570424</v>
      </c>
      <c r="T137" s="104" t="s">
        <v>2847</v>
      </c>
    </row>
    <row r="138" spans="1:20" ht="27" hidden="1" customHeight="1" x14ac:dyDescent="0.25">
      <c r="A138" s="103">
        <v>43677</v>
      </c>
      <c r="B138" s="104" t="s">
        <v>2922</v>
      </c>
      <c r="C138" s="105">
        <v>4</v>
      </c>
      <c r="D138" s="104" t="s">
        <v>16</v>
      </c>
      <c r="E138" s="104" t="s">
        <v>2019</v>
      </c>
      <c r="F138" s="104" t="s">
        <v>469</v>
      </c>
      <c r="G138" s="104" t="s">
        <v>470</v>
      </c>
      <c r="H138" s="104" t="s">
        <v>2898</v>
      </c>
      <c r="I138" s="104" t="s">
        <v>2839</v>
      </c>
      <c r="J138" s="104" t="s">
        <v>2896</v>
      </c>
      <c r="K138" s="104" t="s">
        <v>2897</v>
      </c>
      <c r="L138" s="111" t="s">
        <v>2822</v>
      </c>
      <c r="M138" s="104" t="s">
        <v>2848</v>
      </c>
      <c r="N138" s="107">
        <v>11152554.890000001</v>
      </c>
      <c r="O138" s="107">
        <v>11658600</v>
      </c>
      <c r="P138" s="107">
        <v>9715500</v>
      </c>
      <c r="Q138" s="107">
        <v>10338929.26</v>
      </c>
      <c r="R138" s="107">
        <v>623429.26</v>
      </c>
      <c r="S138" s="107">
        <v>6.4168520405537546</v>
      </c>
      <c r="T138" s="104" t="s">
        <v>2847</v>
      </c>
    </row>
    <row r="139" spans="1:20" ht="27" hidden="1" customHeight="1" x14ac:dyDescent="0.25">
      <c r="A139" s="103">
        <v>43677</v>
      </c>
      <c r="B139" s="104" t="s">
        <v>2922</v>
      </c>
      <c r="C139" s="105">
        <v>4</v>
      </c>
      <c r="D139" s="104" t="s">
        <v>16</v>
      </c>
      <c r="E139" s="104" t="s">
        <v>2019</v>
      </c>
      <c r="F139" s="104" t="s">
        <v>469</v>
      </c>
      <c r="G139" s="104" t="s">
        <v>470</v>
      </c>
      <c r="H139" s="104" t="s">
        <v>2898</v>
      </c>
      <c r="I139" s="104" t="s">
        <v>2839</v>
      </c>
      <c r="J139" s="104" t="s">
        <v>2896</v>
      </c>
      <c r="K139" s="104" t="s">
        <v>2897</v>
      </c>
      <c r="L139" s="111" t="s">
        <v>2823</v>
      </c>
      <c r="M139" s="104" t="s">
        <v>2824</v>
      </c>
      <c r="N139" s="107">
        <v>26842640</v>
      </c>
      <c r="O139" s="107">
        <v>20005000</v>
      </c>
      <c r="P139" s="107">
        <v>16670833.333333334</v>
      </c>
      <c r="Q139" s="107">
        <v>23164946</v>
      </c>
      <c r="R139" s="107">
        <v>6494112.666666667</v>
      </c>
      <c r="S139" s="107">
        <v>38.954937265683583</v>
      </c>
      <c r="T139" s="104" t="s">
        <v>2847</v>
      </c>
    </row>
    <row r="140" spans="1:20" ht="27" hidden="1" customHeight="1" x14ac:dyDescent="0.25">
      <c r="A140" s="103">
        <v>43677</v>
      </c>
      <c r="B140" s="104" t="s">
        <v>2922</v>
      </c>
      <c r="C140" s="105">
        <v>4</v>
      </c>
      <c r="D140" s="104" t="s">
        <v>16</v>
      </c>
      <c r="E140" s="104" t="s">
        <v>2019</v>
      </c>
      <c r="F140" s="104" t="s">
        <v>469</v>
      </c>
      <c r="G140" s="104" t="s">
        <v>470</v>
      </c>
      <c r="H140" s="104" t="s">
        <v>2898</v>
      </c>
      <c r="I140" s="104" t="s">
        <v>2839</v>
      </c>
      <c r="J140" s="104" t="s">
        <v>2896</v>
      </c>
      <c r="K140" s="104" t="s">
        <v>2897</v>
      </c>
      <c r="L140" s="111" t="s">
        <v>2825</v>
      </c>
      <c r="M140" s="104" t="s">
        <v>2826</v>
      </c>
      <c r="N140" s="107">
        <v>3746488.41</v>
      </c>
      <c r="O140" s="107">
        <v>5172020.8600000003</v>
      </c>
      <c r="P140" s="107">
        <v>4310017.3833333328</v>
      </c>
      <c r="Q140" s="107">
        <v>3510020.67</v>
      </c>
      <c r="R140" s="107">
        <v>-799996.71333333338</v>
      </c>
      <c r="S140" s="107">
        <v>-18.561333799415497</v>
      </c>
      <c r="T140" s="104" t="s">
        <v>2846</v>
      </c>
    </row>
    <row r="141" spans="1:20" ht="27" hidden="1" customHeight="1" x14ac:dyDescent="0.25">
      <c r="A141" s="103">
        <v>43677</v>
      </c>
      <c r="B141" s="104" t="s">
        <v>2922</v>
      </c>
      <c r="C141" s="105">
        <v>4</v>
      </c>
      <c r="D141" s="104" t="s">
        <v>16</v>
      </c>
      <c r="E141" s="104" t="s">
        <v>2019</v>
      </c>
      <c r="F141" s="104" t="s">
        <v>469</v>
      </c>
      <c r="G141" s="104" t="s">
        <v>470</v>
      </c>
      <c r="H141" s="104" t="s">
        <v>2898</v>
      </c>
      <c r="I141" s="104" t="s">
        <v>2839</v>
      </c>
      <c r="J141" s="104" t="s">
        <v>2896</v>
      </c>
      <c r="K141" s="104" t="s">
        <v>2897</v>
      </c>
      <c r="L141" s="111" t="s">
        <v>2827</v>
      </c>
      <c r="M141" s="104" t="s">
        <v>2828</v>
      </c>
      <c r="N141" s="107">
        <v>6641213.9000000004</v>
      </c>
      <c r="O141" s="107">
        <v>6086025.5999999996</v>
      </c>
      <c r="P141" s="107">
        <v>5071688</v>
      </c>
      <c r="Q141" s="107">
        <v>5533350.8499999996</v>
      </c>
      <c r="R141" s="107">
        <v>461662.85</v>
      </c>
      <c r="S141" s="107">
        <v>9.1027454764567537</v>
      </c>
      <c r="T141" s="104" t="s">
        <v>2847</v>
      </c>
    </row>
    <row r="142" spans="1:20" ht="27" hidden="1" customHeight="1" x14ac:dyDescent="0.25">
      <c r="A142" s="103">
        <v>43677</v>
      </c>
      <c r="B142" s="104" t="s">
        <v>2922</v>
      </c>
      <c r="C142" s="105">
        <v>4</v>
      </c>
      <c r="D142" s="104" t="s">
        <v>16</v>
      </c>
      <c r="E142" s="104" t="s">
        <v>2019</v>
      </c>
      <c r="F142" s="104" t="s">
        <v>469</v>
      </c>
      <c r="G142" s="104" t="s">
        <v>470</v>
      </c>
      <c r="H142" s="104" t="s">
        <v>2898</v>
      </c>
      <c r="I142" s="104" t="s">
        <v>2839</v>
      </c>
      <c r="J142" s="104" t="s">
        <v>2896</v>
      </c>
      <c r="K142" s="104" t="s">
        <v>2897</v>
      </c>
      <c r="L142" s="111" t="s">
        <v>2829</v>
      </c>
      <c r="M142" s="104" t="s">
        <v>2830</v>
      </c>
      <c r="N142" s="107">
        <v>5668844.3899999997</v>
      </c>
      <c r="O142" s="107">
        <v>6604000</v>
      </c>
      <c r="P142" s="107">
        <v>5503333.333333333</v>
      </c>
      <c r="Q142" s="107">
        <v>5417106.7500000009</v>
      </c>
      <c r="R142" s="107">
        <v>-86226.583333333343</v>
      </c>
      <c r="S142" s="107">
        <v>-1.5668064809206543</v>
      </c>
      <c r="T142" s="104" t="s">
        <v>2846</v>
      </c>
    </row>
    <row r="143" spans="1:20" ht="27" hidden="1" customHeight="1" x14ac:dyDescent="0.25">
      <c r="A143" s="103">
        <v>43677</v>
      </c>
      <c r="B143" s="104" t="s">
        <v>2922</v>
      </c>
      <c r="C143" s="105">
        <v>4</v>
      </c>
      <c r="D143" s="104" t="s">
        <v>16</v>
      </c>
      <c r="E143" s="104" t="s">
        <v>2019</v>
      </c>
      <c r="F143" s="104" t="s">
        <v>469</v>
      </c>
      <c r="G143" s="104" t="s">
        <v>470</v>
      </c>
      <c r="H143" s="104" t="s">
        <v>2898</v>
      </c>
      <c r="I143" s="104" t="s">
        <v>2839</v>
      </c>
      <c r="J143" s="104" t="s">
        <v>2896</v>
      </c>
      <c r="K143" s="104" t="s">
        <v>2897</v>
      </c>
      <c r="L143" s="111" t="s">
        <v>2831</v>
      </c>
      <c r="M143" s="104" t="s">
        <v>2832</v>
      </c>
      <c r="N143" s="107">
        <v>5943863.8099999996</v>
      </c>
      <c r="O143" s="107">
        <v>5800000</v>
      </c>
      <c r="P143" s="107">
        <v>4833333.333333333</v>
      </c>
      <c r="Q143" s="107">
        <v>4785167.5599999996</v>
      </c>
      <c r="R143" s="107">
        <v>-48165.773333333338</v>
      </c>
      <c r="S143" s="107">
        <v>-0.99653324137931043</v>
      </c>
      <c r="T143" s="104" t="s">
        <v>2846</v>
      </c>
    </row>
    <row r="144" spans="1:20" ht="27" hidden="1" customHeight="1" x14ac:dyDescent="0.25">
      <c r="A144" s="103">
        <v>43677</v>
      </c>
      <c r="B144" s="104" t="s">
        <v>2922</v>
      </c>
      <c r="C144" s="105">
        <v>4</v>
      </c>
      <c r="D144" s="104" t="s">
        <v>16</v>
      </c>
      <c r="E144" s="104" t="s">
        <v>2019</v>
      </c>
      <c r="F144" s="104" t="s">
        <v>469</v>
      </c>
      <c r="G144" s="104" t="s">
        <v>470</v>
      </c>
      <c r="H144" s="104" t="s">
        <v>2898</v>
      </c>
      <c r="I144" s="104" t="s">
        <v>2839</v>
      </c>
      <c r="J144" s="104" t="s">
        <v>2896</v>
      </c>
      <c r="K144" s="104" t="s">
        <v>2897</v>
      </c>
      <c r="L144" s="111" t="s">
        <v>2833</v>
      </c>
      <c r="M144" s="104" t="s">
        <v>2834</v>
      </c>
      <c r="N144" s="107">
        <v>34685540.43</v>
      </c>
      <c r="O144" s="107">
        <v>22440670.059999999</v>
      </c>
      <c r="P144" s="107">
        <v>18700558.383333333</v>
      </c>
      <c r="Q144" s="107">
        <v>15994731.74</v>
      </c>
      <c r="R144" s="107">
        <v>-2705826.6433333335</v>
      </c>
      <c r="S144" s="107">
        <v>-14.469229142082042</v>
      </c>
      <c r="T144" s="104" t="s">
        <v>2846</v>
      </c>
    </row>
    <row r="145" spans="1:20" ht="27" hidden="1" customHeight="1" x14ac:dyDescent="0.25">
      <c r="A145" s="103">
        <v>43677</v>
      </c>
      <c r="B145" s="104" t="s">
        <v>2922</v>
      </c>
      <c r="C145" s="105">
        <v>4</v>
      </c>
      <c r="D145" s="104" t="s">
        <v>16</v>
      </c>
      <c r="E145" s="104" t="s">
        <v>2019</v>
      </c>
      <c r="F145" s="104" t="s">
        <v>469</v>
      </c>
      <c r="G145" s="104" t="s">
        <v>470</v>
      </c>
      <c r="H145" s="104" t="s">
        <v>2898</v>
      </c>
      <c r="I145" s="104" t="s">
        <v>2839</v>
      </c>
      <c r="J145" s="104" t="s">
        <v>2896</v>
      </c>
      <c r="K145" s="104" t="s">
        <v>2897</v>
      </c>
      <c r="L145" s="111" t="s">
        <v>2835</v>
      </c>
      <c r="M145" s="104" t="s">
        <v>2836</v>
      </c>
      <c r="N145" s="107">
        <v>568047.75</v>
      </c>
      <c r="O145" s="107">
        <v>900000</v>
      </c>
      <c r="P145" s="107">
        <v>750000</v>
      </c>
      <c r="Q145" s="107">
        <v>1576889.8</v>
      </c>
      <c r="R145" s="107">
        <v>826889.8</v>
      </c>
      <c r="S145" s="107">
        <v>110.25197333333332</v>
      </c>
      <c r="T145" s="104" t="s">
        <v>2847</v>
      </c>
    </row>
    <row r="146" spans="1:20" ht="27" hidden="1" customHeight="1" x14ac:dyDescent="0.25">
      <c r="A146" s="103">
        <v>43677</v>
      </c>
      <c r="B146" s="104" t="s">
        <v>2922</v>
      </c>
      <c r="C146" s="105">
        <v>4</v>
      </c>
      <c r="D146" s="104" t="s">
        <v>16</v>
      </c>
      <c r="E146" s="104" t="s">
        <v>2019</v>
      </c>
      <c r="F146" s="104" t="s">
        <v>469</v>
      </c>
      <c r="G146" s="104" t="s">
        <v>470</v>
      </c>
      <c r="H146" s="104" t="s">
        <v>2898</v>
      </c>
      <c r="I146" s="104" t="s">
        <v>2839</v>
      </c>
      <c r="J146" s="104" t="s">
        <v>2896</v>
      </c>
      <c r="K146" s="104" t="s">
        <v>2897</v>
      </c>
      <c r="L146" s="111" t="s">
        <v>2837</v>
      </c>
      <c r="M146" s="104" t="s">
        <v>2838</v>
      </c>
      <c r="N146" s="107">
        <v>23234554.210000001</v>
      </c>
      <c r="O146" s="107">
        <v>24017500</v>
      </c>
      <c r="P146" s="107">
        <v>20014583.333333332</v>
      </c>
      <c r="Q146" s="107">
        <v>22642638.400000002</v>
      </c>
      <c r="R146" s="107">
        <v>2628055.0666666664</v>
      </c>
      <c r="S146" s="107">
        <v>13.130700863953367</v>
      </c>
      <c r="T146" s="104" t="s">
        <v>2847</v>
      </c>
    </row>
    <row r="147" spans="1:20" ht="27" hidden="1" customHeight="1" x14ac:dyDescent="0.25">
      <c r="A147" s="103">
        <v>43677</v>
      </c>
      <c r="B147" s="104" t="s">
        <v>2922</v>
      </c>
      <c r="C147" s="105">
        <v>4</v>
      </c>
      <c r="D147" s="104" t="s">
        <v>16</v>
      </c>
      <c r="E147" s="104" t="s">
        <v>2019</v>
      </c>
      <c r="F147" s="104" t="s">
        <v>469</v>
      </c>
      <c r="G147" s="104" t="s">
        <v>470</v>
      </c>
      <c r="H147" s="104" t="s">
        <v>2899</v>
      </c>
      <c r="I147" s="104" t="s">
        <v>2900</v>
      </c>
      <c r="J147" s="104" t="s">
        <v>2898</v>
      </c>
      <c r="K147" s="104" t="s">
        <v>1944</v>
      </c>
      <c r="L147" s="110" t="s">
        <v>2855</v>
      </c>
      <c r="M147" s="104" t="s">
        <v>2901</v>
      </c>
      <c r="N147" s="107">
        <v>26063700.440000001</v>
      </c>
      <c r="O147" s="107">
        <v>0</v>
      </c>
      <c r="P147" s="107">
        <v>0</v>
      </c>
      <c r="Q147" s="107">
        <v>18827654.400000006</v>
      </c>
      <c r="R147" s="107">
        <v>18827654.399999999</v>
      </c>
      <c r="S147" s="108"/>
      <c r="T147" s="104" t="s">
        <v>2846</v>
      </c>
    </row>
    <row r="148" spans="1:20" ht="27" hidden="1" customHeight="1" x14ac:dyDescent="0.25">
      <c r="A148" s="103">
        <v>43677</v>
      </c>
      <c r="B148" s="104" t="s">
        <v>2922</v>
      </c>
      <c r="C148" s="105">
        <v>4</v>
      </c>
      <c r="D148" s="104" t="s">
        <v>16</v>
      </c>
      <c r="E148" s="104" t="s">
        <v>2019</v>
      </c>
      <c r="F148" s="104" t="s">
        <v>469</v>
      </c>
      <c r="G148" s="104" t="s">
        <v>470</v>
      </c>
      <c r="H148" s="104" t="s">
        <v>2902</v>
      </c>
      <c r="I148" s="104" t="s">
        <v>2903</v>
      </c>
      <c r="J148" s="104" t="s">
        <v>2904</v>
      </c>
      <c r="K148" s="104" t="s">
        <v>1944</v>
      </c>
      <c r="L148" s="110" t="s">
        <v>2856</v>
      </c>
      <c r="M148" s="104" t="s">
        <v>2905</v>
      </c>
      <c r="N148" s="107">
        <v>26887730</v>
      </c>
      <c r="O148" s="107">
        <v>0</v>
      </c>
      <c r="P148" s="107">
        <v>0</v>
      </c>
      <c r="Q148" s="107">
        <v>31817499.119999997</v>
      </c>
      <c r="R148" s="107">
        <v>31817499.120000001</v>
      </c>
      <c r="S148" s="108"/>
      <c r="T148" s="104" t="s">
        <v>2846</v>
      </c>
    </row>
    <row r="149" spans="1:20" ht="27" hidden="1" customHeight="1" x14ac:dyDescent="0.25">
      <c r="A149" s="103">
        <v>43677</v>
      </c>
      <c r="B149" s="104" t="s">
        <v>2922</v>
      </c>
      <c r="C149" s="105">
        <v>4</v>
      </c>
      <c r="D149" s="104" t="s">
        <v>16</v>
      </c>
      <c r="E149" s="104" t="s">
        <v>2019</v>
      </c>
      <c r="F149" s="104" t="s">
        <v>469</v>
      </c>
      <c r="G149" s="104" t="s">
        <v>470</v>
      </c>
      <c r="H149" s="104" t="s">
        <v>2902</v>
      </c>
      <c r="I149" s="104" t="s">
        <v>2903</v>
      </c>
      <c r="J149" s="104" t="s">
        <v>2904</v>
      </c>
      <c r="K149" s="104" t="s">
        <v>1944</v>
      </c>
      <c r="L149" s="110" t="s">
        <v>2857</v>
      </c>
      <c r="M149" s="104" t="s">
        <v>2906</v>
      </c>
      <c r="N149" s="107">
        <v>-43284796.189999998</v>
      </c>
      <c r="O149" s="107">
        <v>0</v>
      </c>
      <c r="P149" s="107">
        <v>0</v>
      </c>
      <c r="Q149" s="107">
        <v>-41263870.800000004</v>
      </c>
      <c r="R149" s="107">
        <v>-41263870.799999997</v>
      </c>
      <c r="S149" s="108"/>
      <c r="T149" s="104" t="s">
        <v>2846</v>
      </c>
    </row>
    <row r="150" spans="1:20" ht="27" hidden="1" customHeight="1" x14ac:dyDescent="0.25">
      <c r="A150" s="103">
        <v>43677</v>
      </c>
      <c r="B150" s="104" t="s">
        <v>2922</v>
      </c>
      <c r="C150" s="105">
        <v>4</v>
      </c>
      <c r="D150" s="104" t="s">
        <v>16</v>
      </c>
      <c r="E150" s="104" t="s">
        <v>2019</v>
      </c>
      <c r="F150" s="104" t="s">
        <v>471</v>
      </c>
      <c r="G150" s="104" t="s">
        <v>472</v>
      </c>
      <c r="H150" s="104" t="s">
        <v>2896</v>
      </c>
      <c r="I150" s="104" t="s">
        <v>2811</v>
      </c>
      <c r="J150" s="104" t="s">
        <v>2896</v>
      </c>
      <c r="K150" s="104" t="s">
        <v>2897</v>
      </c>
      <c r="L150" s="110" t="s">
        <v>2790</v>
      </c>
      <c r="M150" s="104" t="s">
        <v>2791</v>
      </c>
      <c r="N150" s="107">
        <v>28900483.129999999</v>
      </c>
      <c r="O150" s="107">
        <v>33000000</v>
      </c>
      <c r="P150" s="107">
        <v>27500000</v>
      </c>
      <c r="Q150" s="107">
        <v>34787125.920000009</v>
      </c>
      <c r="R150" s="107">
        <v>7287125.9199999999</v>
      </c>
      <c r="S150" s="107">
        <v>26.498639709090909</v>
      </c>
      <c r="T150" s="104" t="s">
        <v>2846</v>
      </c>
    </row>
    <row r="151" spans="1:20" ht="27" hidden="1" customHeight="1" x14ac:dyDescent="0.25">
      <c r="A151" s="103">
        <v>43677</v>
      </c>
      <c r="B151" s="104" t="s">
        <v>2922</v>
      </c>
      <c r="C151" s="105">
        <v>4</v>
      </c>
      <c r="D151" s="104" t="s">
        <v>16</v>
      </c>
      <c r="E151" s="104" t="s">
        <v>2019</v>
      </c>
      <c r="F151" s="104" t="s">
        <v>471</v>
      </c>
      <c r="G151" s="104" t="s">
        <v>472</v>
      </c>
      <c r="H151" s="104" t="s">
        <v>2896</v>
      </c>
      <c r="I151" s="104" t="s">
        <v>2811</v>
      </c>
      <c r="J151" s="104" t="s">
        <v>2896</v>
      </c>
      <c r="K151" s="104" t="s">
        <v>2897</v>
      </c>
      <c r="L151" s="110" t="s">
        <v>2792</v>
      </c>
      <c r="M151" s="104" t="s">
        <v>2793</v>
      </c>
      <c r="N151" s="107">
        <v>140700</v>
      </c>
      <c r="O151" s="107">
        <v>140000</v>
      </c>
      <c r="P151" s="107">
        <v>116666.66666666667</v>
      </c>
      <c r="Q151" s="107">
        <v>144800</v>
      </c>
      <c r="R151" s="107">
        <v>28133.333333333336</v>
      </c>
      <c r="S151" s="107">
        <v>24.114285714285714</v>
      </c>
      <c r="T151" s="104" t="s">
        <v>2846</v>
      </c>
    </row>
    <row r="152" spans="1:20" ht="27" hidden="1" customHeight="1" x14ac:dyDescent="0.25">
      <c r="A152" s="103">
        <v>43677</v>
      </c>
      <c r="B152" s="104" t="s">
        <v>2922</v>
      </c>
      <c r="C152" s="105">
        <v>4</v>
      </c>
      <c r="D152" s="104" t="s">
        <v>16</v>
      </c>
      <c r="E152" s="104" t="s">
        <v>2019</v>
      </c>
      <c r="F152" s="104" t="s">
        <v>471</v>
      </c>
      <c r="G152" s="104" t="s">
        <v>472</v>
      </c>
      <c r="H152" s="104" t="s">
        <v>2896</v>
      </c>
      <c r="I152" s="104" t="s">
        <v>2811</v>
      </c>
      <c r="J152" s="104" t="s">
        <v>2896</v>
      </c>
      <c r="K152" s="104" t="s">
        <v>2897</v>
      </c>
      <c r="L152" s="110" t="s">
        <v>2794</v>
      </c>
      <c r="M152" s="104" t="s">
        <v>2795</v>
      </c>
      <c r="N152" s="107">
        <v>88511.5</v>
      </c>
      <c r="O152" s="107">
        <v>120000</v>
      </c>
      <c r="P152" s="107">
        <v>100000</v>
      </c>
      <c r="Q152" s="107">
        <v>124477.75</v>
      </c>
      <c r="R152" s="107">
        <v>24477.75</v>
      </c>
      <c r="S152" s="107">
        <v>24.47775</v>
      </c>
      <c r="T152" s="104" t="s">
        <v>2846</v>
      </c>
    </row>
    <row r="153" spans="1:20" ht="27" hidden="1" customHeight="1" x14ac:dyDescent="0.25">
      <c r="A153" s="103">
        <v>43677</v>
      </c>
      <c r="B153" s="104" t="s">
        <v>2922</v>
      </c>
      <c r="C153" s="105">
        <v>4</v>
      </c>
      <c r="D153" s="104" t="s">
        <v>16</v>
      </c>
      <c r="E153" s="104" t="s">
        <v>2019</v>
      </c>
      <c r="F153" s="104" t="s">
        <v>471</v>
      </c>
      <c r="G153" s="104" t="s">
        <v>472</v>
      </c>
      <c r="H153" s="104" t="s">
        <v>2896</v>
      </c>
      <c r="I153" s="104" t="s">
        <v>2811</v>
      </c>
      <c r="J153" s="104" t="s">
        <v>2896</v>
      </c>
      <c r="K153" s="104" t="s">
        <v>2897</v>
      </c>
      <c r="L153" s="110" t="s">
        <v>2797</v>
      </c>
      <c r="M153" s="104" t="s">
        <v>2798</v>
      </c>
      <c r="N153" s="107">
        <v>7850612.2800000003</v>
      </c>
      <c r="O153" s="107">
        <v>8900000</v>
      </c>
      <c r="P153" s="107">
        <v>7416666.666666666</v>
      </c>
      <c r="Q153" s="107">
        <v>6548338.6799999997</v>
      </c>
      <c r="R153" s="107">
        <v>-868327.98666666669</v>
      </c>
      <c r="S153" s="107">
        <v>-11.707793078651685</v>
      </c>
      <c r="T153" s="104" t="s">
        <v>2847</v>
      </c>
    </row>
    <row r="154" spans="1:20" ht="27" hidden="1" customHeight="1" x14ac:dyDescent="0.25">
      <c r="A154" s="103">
        <v>43677</v>
      </c>
      <c r="B154" s="104" t="s">
        <v>2922</v>
      </c>
      <c r="C154" s="105">
        <v>4</v>
      </c>
      <c r="D154" s="104" t="s">
        <v>16</v>
      </c>
      <c r="E154" s="104" t="s">
        <v>2019</v>
      </c>
      <c r="F154" s="104" t="s">
        <v>471</v>
      </c>
      <c r="G154" s="104" t="s">
        <v>472</v>
      </c>
      <c r="H154" s="104" t="s">
        <v>2896</v>
      </c>
      <c r="I154" s="104" t="s">
        <v>2811</v>
      </c>
      <c r="J154" s="104" t="s">
        <v>2896</v>
      </c>
      <c r="K154" s="104" t="s">
        <v>2897</v>
      </c>
      <c r="L154" s="110" t="s">
        <v>2799</v>
      </c>
      <c r="M154" s="104" t="s">
        <v>2800</v>
      </c>
      <c r="N154" s="107">
        <v>2244859.84</v>
      </c>
      <c r="O154" s="107">
        <v>1900000</v>
      </c>
      <c r="P154" s="107">
        <v>1583333.3333333333</v>
      </c>
      <c r="Q154" s="107">
        <v>1875479.4699999997</v>
      </c>
      <c r="R154" s="107">
        <v>292146.13666666666</v>
      </c>
      <c r="S154" s="107">
        <v>18.451334947368419</v>
      </c>
      <c r="T154" s="104" t="s">
        <v>2846</v>
      </c>
    </row>
    <row r="155" spans="1:20" ht="27" hidden="1" customHeight="1" x14ac:dyDescent="0.25">
      <c r="A155" s="103">
        <v>43677</v>
      </c>
      <c r="B155" s="104" t="s">
        <v>2922</v>
      </c>
      <c r="C155" s="105">
        <v>4</v>
      </c>
      <c r="D155" s="104" t="s">
        <v>16</v>
      </c>
      <c r="E155" s="104" t="s">
        <v>2019</v>
      </c>
      <c r="F155" s="104" t="s">
        <v>471</v>
      </c>
      <c r="G155" s="104" t="s">
        <v>472</v>
      </c>
      <c r="H155" s="104" t="s">
        <v>2896</v>
      </c>
      <c r="I155" s="104" t="s">
        <v>2811</v>
      </c>
      <c r="J155" s="104" t="s">
        <v>2896</v>
      </c>
      <c r="K155" s="104" t="s">
        <v>2897</v>
      </c>
      <c r="L155" s="110" t="s">
        <v>2801</v>
      </c>
      <c r="M155" s="104" t="s">
        <v>2802</v>
      </c>
      <c r="N155" s="107">
        <v>667836</v>
      </c>
      <c r="O155" s="107">
        <v>210000</v>
      </c>
      <c r="P155" s="107">
        <v>175000</v>
      </c>
      <c r="Q155" s="107">
        <v>254907.9</v>
      </c>
      <c r="R155" s="107">
        <v>79907.899999999994</v>
      </c>
      <c r="S155" s="107">
        <v>45.661657142857138</v>
      </c>
      <c r="T155" s="104" t="s">
        <v>2846</v>
      </c>
    </row>
    <row r="156" spans="1:20" ht="27" hidden="1" customHeight="1" x14ac:dyDescent="0.25">
      <c r="A156" s="103">
        <v>43677</v>
      </c>
      <c r="B156" s="104" t="s">
        <v>2922</v>
      </c>
      <c r="C156" s="105">
        <v>4</v>
      </c>
      <c r="D156" s="104" t="s">
        <v>16</v>
      </c>
      <c r="E156" s="104" t="s">
        <v>2019</v>
      </c>
      <c r="F156" s="104" t="s">
        <v>471</v>
      </c>
      <c r="G156" s="104" t="s">
        <v>472</v>
      </c>
      <c r="H156" s="104" t="s">
        <v>2896</v>
      </c>
      <c r="I156" s="104" t="s">
        <v>2811</v>
      </c>
      <c r="J156" s="104" t="s">
        <v>2896</v>
      </c>
      <c r="K156" s="104" t="s">
        <v>2897</v>
      </c>
      <c r="L156" s="110" t="s">
        <v>2803</v>
      </c>
      <c r="M156" s="104" t="s">
        <v>2804</v>
      </c>
      <c r="N156" s="107">
        <v>5608482.6100000003</v>
      </c>
      <c r="O156" s="107">
        <v>6080000</v>
      </c>
      <c r="P156" s="107">
        <v>5066666.666666667</v>
      </c>
      <c r="Q156" s="107">
        <v>4919442.95</v>
      </c>
      <c r="R156" s="107">
        <v>-147223.71666666665</v>
      </c>
      <c r="S156" s="107">
        <v>-2.9057312500000001</v>
      </c>
      <c r="T156" s="104" t="s">
        <v>2847</v>
      </c>
    </row>
    <row r="157" spans="1:20" ht="27" hidden="1" customHeight="1" x14ac:dyDescent="0.25">
      <c r="A157" s="103">
        <v>43677</v>
      </c>
      <c r="B157" s="104" t="s">
        <v>2922</v>
      </c>
      <c r="C157" s="105">
        <v>4</v>
      </c>
      <c r="D157" s="104" t="s">
        <v>16</v>
      </c>
      <c r="E157" s="104" t="s">
        <v>2019</v>
      </c>
      <c r="F157" s="104" t="s">
        <v>471</v>
      </c>
      <c r="G157" s="104" t="s">
        <v>472</v>
      </c>
      <c r="H157" s="104" t="s">
        <v>2896</v>
      </c>
      <c r="I157" s="104" t="s">
        <v>2811</v>
      </c>
      <c r="J157" s="104" t="s">
        <v>2896</v>
      </c>
      <c r="K157" s="104" t="s">
        <v>2897</v>
      </c>
      <c r="L157" s="110" t="s">
        <v>2805</v>
      </c>
      <c r="M157" s="104" t="s">
        <v>2806</v>
      </c>
      <c r="N157" s="107">
        <v>28661469.359999999</v>
      </c>
      <c r="O157" s="107">
        <v>26000000</v>
      </c>
      <c r="P157" s="107">
        <v>21666666.666666664</v>
      </c>
      <c r="Q157" s="107">
        <v>21507252.899999999</v>
      </c>
      <c r="R157" s="107">
        <v>-159413.76666666666</v>
      </c>
      <c r="S157" s="107">
        <v>-0.73575584615384626</v>
      </c>
      <c r="T157" s="104" t="s">
        <v>2847</v>
      </c>
    </row>
    <row r="158" spans="1:20" ht="27" hidden="1" customHeight="1" x14ac:dyDescent="0.25">
      <c r="A158" s="103">
        <v>43677</v>
      </c>
      <c r="B158" s="104" t="s">
        <v>2922</v>
      </c>
      <c r="C158" s="105">
        <v>4</v>
      </c>
      <c r="D158" s="104" t="s">
        <v>16</v>
      </c>
      <c r="E158" s="104" t="s">
        <v>2019</v>
      </c>
      <c r="F158" s="104" t="s">
        <v>471</v>
      </c>
      <c r="G158" s="104" t="s">
        <v>472</v>
      </c>
      <c r="H158" s="104" t="s">
        <v>2896</v>
      </c>
      <c r="I158" s="104" t="s">
        <v>2811</v>
      </c>
      <c r="J158" s="104" t="s">
        <v>2896</v>
      </c>
      <c r="K158" s="104" t="s">
        <v>2897</v>
      </c>
      <c r="L158" s="110" t="s">
        <v>2807</v>
      </c>
      <c r="M158" s="104" t="s">
        <v>2808</v>
      </c>
      <c r="N158" s="107">
        <v>5825849.7999999998</v>
      </c>
      <c r="O158" s="107">
        <v>5500000</v>
      </c>
      <c r="P158" s="107">
        <v>4583333.333333333</v>
      </c>
      <c r="Q158" s="107">
        <v>4234621.2699999996</v>
      </c>
      <c r="R158" s="107">
        <v>-348712.0633333333</v>
      </c>
      <c r="S158" s="107">
        <v>-7.6082631999999997</v>
      </c>
      <c r="T158" s="104" t="s">
        <v>2847</v>
      </c>
    </row>
    <row r="159" spans="1:20" ht="27" hidden="1" customHeight="1" x14ac:dyDescent="0.25">
      <c r="A159" s="103">
        <v>43677</v>
      </c>
      <c r="B159" s="104" t="s">
        <v>2922</v>
      </c>
      <c r="C159" s="105">
        <v>4</v>
      </c>
      <c r="D159" s="104" t="s">
        <v>16</v>
      </c>
      <c r="E159" s="104" t="s">
        <v>2019</v>
      </c>
      <c r="F159" s="104" t="s">
        <v>471</v>
      </c>
      <c r="G159" s="104" t="s">
        <v>472</v>
      </c>
      <c r="H159" s="104" t="s">
        <v>2896</v>
      </c>
      <c r="I159" s="104" t="s">
        <v>2811</v>
      </c>
      <c r="J159" s="104" t="s">
        <v>2896</v>
      </c>
      <c r="K159" s="104" t="s">
        <v>2897</v>
      </c>
      <c r="L159" s="110" t="s">
        <v>2878</v>
      </c>
      <c r="M159" s="104" t="s">
        <v>2879</v>
      </c>
      <c r="N159" s="107">
        <v>0</v>
      </c>
      <c r="O159" s="107">
        <v>0</v>
      </c>
      <c r="P159" s="107">
        <v>0</v>
      </c>
      <c r="Q159" s="107">
        <v>0</v>
      </c>
      <c r="R159" s="107">
        <v>0</v>
      </c>
      <c r="S159" s="108"/>
      <c r="T159" s="104" t="s">
        <v>2846</v>
      </c>
    </row>
    <row r="160" spans="1:20" ht="27" hidden="1" customHeight="1" x14ac:dyDescent="0.25">
      <c r="A160" s="103">
        <v>43677</v>
      </c>
      <c r="B160" s="104" t="s">
        <v>2922</v>
      </c>
      <c r="C160" s="105">
        <v>4</v>
      </c>
      <c r="D160" s="104" t="s">
        <v>16</v>
      </c>
      <c r="E160" s="104" t="s">
        <v>2019</v>
      </c>
      <c r="F160" s="104" t="s">
        <v>471</v>
      </c>
      <c r="G160" s="104" t="s">
        <v>472</v>
      </c>
      <c r="H160" s="104" t="s">
        <v>2896</v>
      </c>
      <c r="I160" s="104" t="s">
        <v>2811</v>
      </c>
      <c r="J160" s="104" t="s">
        <v>2896</v>
      </c>
      <c r="K160" s="104" t="s">
        <v>2897</v>
      </c>
      <c r="L160" s="110" t="s">
        <v>2809</v>
      </c>
      <c r="M160" s="104" t="s">
        <v>2810</v>
      </c>
      <c r="N160" s="107">
        <v>1212528.48</v>
      </c>
      <c r="O160" s="107">
        <v>13217100</v>
      </c>
      <c r="P160" s="107">
        <v>11014250</v>
      </c>
      <c r="Q160" s="107">
        <v>3597705</v>
      </c>
      <c r="R160" s="107">
        <v>-7416545</v>
      </c>
      <c r="S160" s="107">
        <v>-67.335905758449286</v>
      </c>
      <c r="T160" s="104" t="s">
        <v>2847</v>
      </c>
    </row>
    <row r="161" spans="1:20" ht="27" hidden="1" customHeight="1" x14ac:dyDescent="0.25">
      <c r="A161" s="103">
        <v>43677</v>
      </c>
      <c r="B161" s="104" t="s">
        <v>2922</v>
      </c>
      <c r="C161" s="105">
        <v>4</v>
      </c>
      <c r="D161" s="104" t="s">
        <v>16</v>
      </c>
      <c r="E161" s="104" t="s">
        <v>2019</v>
      </c>
      <c r="F161" s="104" t="s">
        <v>471</v>
      </c>
      <c r="G161" s="104" t="s">
        <v>472</v>
      </c>
      <c r="H161" s="104" t="s">
        <v>2896</v>
      </c>
      <c r="I161" s="104" t="s">
        <v>2811</v>
      </c>
      <c r="J161" s="104" t="s">
        <v>2896</v>
      </c>
      <c r="K161" s="104" t="s">
        <v>2897</v>
      </c>
      <c r="L161" s="110" t="s">
        <v>2872</v>
      </c>
      <c r="M161" s="104" t="s">
        <v>2796</v>
      </c>
      <c r="N161" s="107">
        <v>618710.93999999994</v>
      </c>
      <c r="O161" s="107">
        <v>605000</v>
      </c>
      <c r="P161" s="107">
        <v>504166.66666666669</v>
      </c>
      <c r="Q161" s="107">
        <v>451033.75</v>
      </c>
      <c r="R161" s="107">
        <v>-53132.916666666672</v>
      </c>
      <c r="S161" s="107">
        <v>-10.538760330578512</v>
      </c>
      <c r="T161" s="104" t="s">
        <v>2847</v>
      </c>
    </row>
    <row r="162" spans="1:20" ht="27" hidden="1" customHeight="1" x14ac:dyDescent="0.25">
      <c r="A162" s="103">
        <v>43677</v>
      </c>
      <c r="B162" s="104" t="s">
        <v>2922</v>
      </c>
      <c r="C162" s="105">
        <v>4</v>
      </c>
      <c r="D162" s="104" t="s">
        <v>16</v>
      </c>
      <c r="E162" s="104" t="s">
        <v>2019</v>
      </c>
      <c r="F162" s="104" t="s">
        <v>471</v>
      </c>
      <c r="G162" s="104" t="s">
        <v>472</v>
      </c>
      <c r="H162" s="104" t="s">
        <v>2898</v>
      </c>
      <c r="I162" s="104" t="s">
        <v>2839</v>
      </c>
      <c r="J162" s="104" t="s">
        <v>2896</v>
      </c>
      <c r="K162" s="104" t="s">
        <v>2897</v>
      </c>
      <c r="L162" s="111" t="s">
        <v>2812</v>
      </c>
      <c r="M162" s="104" t="s">
        <v>2813</v>
      </c>
      <c r="N162" s="107">
        <v>10542325.33</v>
      </c>
      <c r="O162" s="107">
        <v>10500000</v>
      </c>
      <c r="P162" s="107">
        <v>8750000</v>
      </c>
      <c r="Q162" s="107">
        <v>9299581.5899999999</v>
      </c>
      <c r="R162" s="107">
        <v>549581.59</v>
      </c>
      <c r="S162" s="107">
        <v>6.2809324571428569</v>
      </c>
      <c r="T162" s="104" t="s">
        <v>2847</v>
      </c>
    </row>
    <row r="163" spans="1:20" ht="27" hidden="1" customHeight="1" x14ac:dyDescent="0.25">
      <c r="A163" s="103">
        <v>43677</v>
      </c>
      <c r="B163" s="104" t="s">
        <v>2922</v>
      </c>
      <c r="C163" s="105">
        <v>4</v>
      </c>
      <c r="D163" s="104" t="s">
        <v>16</v>
      </c>
      <c r="E163" s="104" t="s">
        <v>2019</v>
      </c>
      <c r="F163" s="104" t="s">
        <v>471</v>
      </c>
      <c r="G163" s="104" t="s">
        <v>472</v>
      </c>
      <c r="H163" s="104" t="s">
        <v>2898</v>
      </c>
      <c r="I163" s="104" t="s">
        <v>2839</v>
      </c>
      <c r="J163" s="104" t="s">
        <v>2896</v>
      </c>
      <c r="K163" s="104" t="s">
        <v>2897</v>
      </c>
      <c r="L163" s="111" t="s">
        <v>2814</v>
      </c>
      <c r="M163" s="104" t="s">
        <v>2815</v>
      </c>
      <c r="N163" s="107">
        <v>3007247.41</v>
      </c>
      <c r="O163" s="107">
        <v>2880000</v>
      </c>
      <c r="P163" s="107">
        <v>2400000</v>
      </c>
      <c r="Q163" s="107">
        <v>2591875.61</v>
      </c>
      <c r="R163" s="107">
        <v>191875.61</v>
      </c>
      <c r="S163" s="107">
        <v>7.9948170833333334</v>
      </c>
      <c r="T163" s="104" t="s">
        <v>2847</v>
      </c>
    </row>
    <row r="164" spans="1:20" ht="27" hidden="1" customHeight="1" x14ac:dyDescent="0.25">
      <c r="A164" s="103">
        <v>43677</v>
      </c>
      <c r="B164" s="104" t="s">
        <v>2922</v>
      </c>
      <c r="C164" s="105">
        <v>4</v>
      </c>
      <c r="D164" s="104" t="s">
        <v>16</v>
      </c>
      <c r="E164" s="104" t="s">
        <v>2019</v>
      </c>
      <c r="F164" s="104" t="s">
        <v>471</v>
      </c>
      <c r="G164" s="104" t="s">
        <v>472</v>
      </c>
      <c r="H164" s="104" t="s">
        <v>2898</v>
      </c>
      <c r="I164" s="104" t="s">
        <v>2839</v>
      </c>
      <c r="J164" s="104" t="s">
        <v>2896</v>
      </c>
      <c r="K164" s="104" t="s">
        <v>2897</v>
      </c>
      <c r="L164" s="111" t="s">
        <v>2816</v>
      </c>
      <c r="M164" s="104" t="s">
        <v>2817</v>
      </c>
      <c r="N164" s="107">
        <v>331276.11</v>
      </c>
      <c r="O164" s="107">
        <v>350000</v>
      </c>
      <c r="P164" s="107">
        <v>291666.66666666669</v>
      </c>
      <c r="Q164" s="107">
        <v>244281.04</v>
      </c>
      <c r="R164" s="107">
        <v>-47385.626666666671</v>
      </c>
      <c r="S164" s="107">
        <v>-16.24650057142857</v>
      </c>
      <c r="T164" s="104" t="s">
        <v>2846</v>
      </c>
    </row>
    <row r="165" spans="1:20" ht="27" hidden="1" customHeight="1" x14ac:dyDescent="0.25">
      <c r="A165" s="103">
        <v>43677</v>
      </c>
      <c r="B165" s="104" t="s">
        <v>2922</v>
      </c>
      <c r="C165" s="105">
        <v>4</v>
      </c>
      <c r="D165" s="104" t="s">
        <v>16</v>
      </c>
      <c r="E165" s="104" t="s">
        <v>2019</v>
      </c>
      <c r="F165" s="104" t="s">
        <v>471</v>
      </c>
      <c r="G165" s="104" t="s">
        <v>472</v>
      </c>
      <c r="H165" s="104" t="s">
        <v>2898</v>
      </c>
      <c r="I165" s="104" t="s">
        <v>2839</v>
      </c>
      <c r="J165" s="104" t="s">
        <v>2896</v>
      </c>
      <c r="K165" s="104" t="s">
        <v>2897</v>
      </c>
      <c r="L165" s="111" t="s">
        <v>2818</v>
      </c>
      <c r="M165" s="104" t="s">
        <v>2819</v>
      </c>
      <c r="N165" s="107">
        <v>3527979.86</v>
      </c>
      <c r="O165" s="107">
        <v>4000000</v>
      </c>
      <c r="P165" s="107">
        <v>3333333.3333333335</v>
      </c>
      <c r="Q165" s="107">
        <v>2758057.6</v>
      </c>
      <c r="R165" s="107">
        <v>-575275.7333333334</v>
      </c>
      <c r="S165" s="107">
        <v>-17.258272000000002</v>
      </c>
      <c r="T165" s="104" t="s">
        <v>2846</v>
      </c>
    </row>
    <row r="166" spans="1:20" ht="27" hidden="1" customHeight="1" x14ac:dyDescent="0.25">
      <c r="A166" s="103">
        <v>43677</v>
      </c>
      <c r="B166" s="104" t="s">
        <v>2922</v>
      </c>
      <c r="C166" s="105">
        <v>4</v>
      </c>
      <c r="D166" s="104" t="s">
        <v>16</v>
      </c>
      <c r="E166" s="104" t="s">
        <v>2019</v>
      </c>
      <c r="F166" s="104" t="s">
        <v>471</v>
      </c>
      <c r="G166" s="104" t="s">
        <v>472</v>
      </c>
      <c r="H166" s="104" t="s">
        <v>2898</v>
      </c>
      <c r="I166" s="104" t="s">
        <v>2839</v>
      </c>
      <c r="J166" s="104" t="s">
        <v>2896</v>
      </c>
      <c r="K166" s="104" t="s">
        <v>2897</v>
      </c>
      <c r="L166" s="111" t="s">
        <v>2820</v>
      </c>
      <c r="M166" s="104" t="s">
        <v>2821</v>
      </c>
      <c r="N166" s="107">
        <v>28679469.359999999</v>
      </c>
      <c r="O166" s="107">
        <v>26713800</v>
      </c>
      <c r="P166" s="107">
        <v>22261500</v>
      </c>
      <c r="Q166" s="107">
        <v>21522252.899999999</v>
      </c>
      <c r="R166" s="107">
        <v>-739247.1</v>
      </c>
      <c r="S166" s="107">
        <v>-3.3207425375648545</v>
      </c>
      <c r="T166" s="104" t="s">
        <v>2846</v>
      </c>
    </row>
    <row r="167" spans="1:20" ht="27" hidden="1" customHeight="1" x14ac:dyDescent="0.25">
      <c r="A167" s="103">
        <v>43677</v>
      </c>
      <c r="B167" s="104" t="s">
        <v>2922</v>
      </c>
      <c r="C167" s="105">
        <v>4</v>
      </c>
      <c r="D167" s="104" t="s">
        <v>16</v>
      </c>
      <c r="E167" s="104" t="s">
        <v>2019</v>
      </c>
      <c r="F167" s="104" t="s">
        <v>471</v>
      </c>
      <c r="G167" s="104" t="s">
        <v>472</v>
      </c>
      <c r="H167" s="104" t="s">
        <v>2898</v>
      </c>
      <c r="I167" s="104" t="s">
        <v>2839</v>
      </c>
      <c r="J167" s="104" t="s">
        <v>2896</v>
      </c>
      <c r="K167" s="104" t="s">
        <v>2897</v>
      </c>
      <c r="L167" s="111" t="s">
        <v>2822</v>
      </c>
      <c r="M167" s="104" t="s">
        <v>2848</v>
      </c>
      <c r="N167" s="107">
        <v>6128413</v>
      </c>
      <c r="O167" s="107">
        <v>6423000</v>
      </c>
      <c r="P167" s="107">
        <v>5352500</v>
      </c>
      <c r="Q167" s="107">
        <v>5194695.5</v>
      </c>
      <c r="R167" s="107">
        <v>-157804.5</v>
      </c>
      <c r="S167" s="107">
        <v>-2.9482391405885102</v>
      </c>
      <c r="T167" s="104" t="s">
        <v>2846</v>
      </c>
    </row>
    <row r="168" spans="1:20" ht="27" hidden="1" customHeight="1" x14ac:dyDescent="0.25">
      <c r="A168" s="103">
        <v>43677</v>
      </c>
      <c r="B168" s="104" t="s">
        <v>2922</v>
      </c>
      <c r="C168" s="105">
        <v>4</v>
      </c>
      <c r="D168" s="104" t="s">
        <v>16</v>
      </c>
      <c r="E168" s="104" t="s">
        <v>2019</v>
      </c>
      <c r="F168" s="104" t="s">
        <v>471</v>
      </c>
      <c r="G168" s="104" t="s">
        <v>472</v>
      </c>
      <c r="H168" s="104" t="s">
        <v>2898</v>
      </c>
      <c r="I168" s="104" t="s">
        <v>2839</v>
      </c>
      <c r="J168" s="104" t="s">
        <v>2896</v>
      </c>
      <c r="K168" s="104" t="s">
        <v>2897</v>
      </c>
      <c r="L168" s="111" t="s">
        <v>2823</v>
      </c>
      <c r="M168" s="104" t="s">
        <v>2824</v>
      </c>
      <c r="N168" s="107">
        <v>12118661.5</v>
      </c>
      <c r="O168" s="107">
        <v>11900000</v>
      </c>
      <c r="P168" s="107">
        <v>9916666.666666666</v>
      </c>
      <c r="Q168" s="107">
        <v>9672202.5</v>
      </c>
      <c r="R168" s="107">
        <v>-244464.16666666669</v>
      </c>
      <c r="S168" s="107">
        <v>-2.4651848739495801</v>
      </c>
      <c r="T168" s="104" t="s">
        <v>2846</v>
      </c>
    </row>
    <row r="169" spans="1:20" ht="27" hidden="1" customHeight="1" x14ac:dyDescent="0.25">
      <c r="A169" s="103">
        <v>43677</v>
      </c>
      <c r="B169" s="104" t="s">
        <v>2922</v>
      </c>
      <c r="C169" s="105">
        <v>4</v>
      </c>
      <c r="D169" s="104" t="s">
        <v>16</v>
      </c>
      <c r="E169" s="104" t="s">
        <v>2019</v>
      </c>
      <c r="F169" s="104" t="s">
        <v>471</v>
      </c>
      <c r="G169" s="104" t="s">
        <v>472</v>
      </c>
      <c r="H169" s="104" t="s">
        <v>2898</v>
      </c>
      <c r="I169" s="104" t="s">
        <v>2839</v>
      </c>
      <c r="J169" s="104" t="s">
        <v>2896</v>
      </c>
      <c r="K169" s="104" t="s">
        <v>2897</v>
      </c>
      <c r="L169" s="111" t="s">
        <v>2825</v>
      </c>
      <c r="M169" s="104" t="s">
        <v>2826</v>
      </c>
      <c r="N169" s="107">
        <v>2360609.4900000002</v>
      </c>
      <c r="O169" s="107">
        <v>2419000</v>
      </c>
      <c r="P169" s="107">
        <v>2015833.3333333335</v>
      </c>
      <c r="Q169" s="107">
        <v>1750938.6</v>
      </c>
      <c r="R169" s="107">
        <v>-264894.73333333334</v>
      </c>
      <c r="S169" s="107">
        <v>-13.140706076891277</v>
      </c>
      <c r="T169" s="104" t="s">
        <v>2846</v>
      </c>
    </row>
    <row r="170" spans="1:20" ht="27" hidden="1" customHeight="1" x14ac:dyDescent="0.25">
      <c r="A170" s="103">
        <v>43677</v>
      </c>
      <c r="B170" s="104" t="s">
        <v>2922</v>
      </c>
      <c r="C170" s="105">
        <v>4</v>
      </c>
      <c r="D170" s="104" t="s">
        <v>16</v>
      </c>
      <c r="E170" s="104" t="s">
        <v>2019</v>
      </c>
      <c r="F170" s="104" t="s">
        <v>471</v>
      </c>
      <c r="G170" s="104" t="s">
        <v>472</v>
      </c>
      <c r="H170" s="104" t="s">
        <v>2898</v>
      </c>
      <c r="I170" s="104" t="s">
        <v>2839</v>
      </c>
      <c r="J170" s="104" t="s">
        <v>2896</v>
      </c>
      <c r="K170" s="104" t="s">
        <v>2897</v>
      </c>
      <c r="L170" s="111" t="s">
        <v>2827</v>
      </c>
      <c r="M170" s="104" t="s">
        <v>2828</v>
      </c>
      <c r="N170" s="107">
        <v>3008247.4</v>
      </c>
      <c r="O170" s="107">
        <v>3306700</v>
      </c>
      <c r="P170" s="107">
        <v>2755583.3333333335</v>
      </c>
      <c r="Q170" s="107">
        <v>2473537.69</v>
      </c>
      <c r="R170" s="107">
        <v>-282045.64333333337</v>
      </c>
      <c r="S170" s="107">
        <v>-10.235424199352829</v>
      </c>
      <c r="T170" s="104" t="s">
        <v>2846</v>
      </c>
    </row>
    <row r="171" spans="1:20" ht="27" hidden="1" customHeight="1" x14ac:dyDescent="0.25">
      <c r="A171" s="103">
        <v>43677</v>
      </c>
      <c r="B171" s="104" t="s">
        <v>2922</v>
      </c>
      <c r="C171" s="105">
        <v>4</v>
      </c>
      <c r="D171" s="104" t="s">
        <v>16</v>
      </c>
      <c r="E171" s="104" t="s">
        <v>2019</v>
      </c>
      <c r="F171" s="104" t="s">
        <v>471</v>
      </c>
      <c r="G171" s="104" t="s">
        <v>472</v>
      </c>
      <c r="H171" s="104" t="s">
        <v>2898</v>
      </c>
      <c r="I171" s="104" t="s">
        <v>2839</v>
      </c>
      <c r="J171" s="104" t="s">
        <v>2896</v>
      </c>
      <c r="K171" s="104" t="s">
        <v>2897</v>
      </c>
      <c r="L171" s="111" t="s">
        <v>2829</v>
      </c>
      <c r="M171" s="104" t="s">
        <v>2830</v>
      </c>
      <c r="N171" s="107">
        <v>2038311.08</v>
      </c>
      <c r="O171" s="107">
        <v>2021000</v>
      </c>
      <c r="P171" s="107">
        <v>1684166.6666666665</v>
      </c>
      <c r="Q171" s="107">
        <v>1765932.01</v>
      </c>
      <c r="R171" s="107">
        <v>81765.343333333338</v>
      </c>
      <c r="S171" s="107">
        <v>4.8549436912419601</v>
      </c>
      <c r="T171" s="104" t="s">
        <v>2847</v>
      </c>
    </row>
    <row r="172" spans="1:20" ht="27" hidden="1" customHeight="1" x14ac:dyDescent="0.25">
      <c r="A172" s="103">
        <v>43677</v>
      </c>
      <c r="B172" s="104" t="s">
        <v>2922</v>
      </c>
      <c r="C172" s="105">
        <v>4</v>
      </c>
      <c r="D172" s="104" t="s">
        <v>16</v>
      </c>
      <c r="E172" s="104" t="s">
        <v>2019</v>
      </c>
      <c r="F172" s="104" t="s">
        <v>471</v>
      </c>
      <c r="G172" s="104" t="s">
        <v>472</v>
      </c>
      <c r="H172" s="104" t="s">
        <v>2898</v>
      </c>
      <c r="I172" s="104" t="s">
        <v>2839</v>
      </c>
      <c r="J172" s="104" t="s">
        <v>2896</v>
      </c>
      <c r="K172" s="104" t="s">
        <v>2897</v>
      </c>
      <c r="L172" s="111" t="s">
        <v>2831</v>
      </c>
      <c r="M172" s="104" t="s">
        <v>2832</v>
      </c>
      <c r="N172" s="107">
        <v>2726931.9</v>
      </c>
      <c r="O172" s="107">
        <v>2952350</v>
      </c>
      <c r="P172" s="107">
        <v>2460291.6666666665</v>
      </c>
      <c r="Q172" s="107">
        <v>2647345.38</v>
      </c>
      <c r="R172" s="107">
        <v>187053.71333333332</v>
      </c>
      <c r="S172" s="107">
        <v>7.6029080562941385</v>
      </c>
      <c r="T172" s="104" t="s">
        <v>2847</v>
      </c>
    </row>
    <row r="173" spans="1:20" ht="27" hidden="1" customHeight="1" x14ac:dyDescent="0.25">
      <c r="A173" s="103">
        <v>43677</v>
      </c>
      <c r="B173" s="104" t="s">
        <v>2922</v>
      </c>
      <c r="C173" s="105">
        <v>4</v>
      </c>
      <c r="D173" s="104" t="s">
        <v>16</v>
      </c>
      <c r="E173" s="104" t="s">
        <v>2019</v>
      </c>
      <c r="F173" s="104" t="s">
        <v>471</v>
      </c>
      <c r="G173" s="104" t="s">
        <v>472</v>
      </c>
      <c r="H173" s="104" t="s">
        <v>2898</v>
      </c>
      <c r="I173" s="104" t="s">
        <v>2839</v>
      </c>
      <c r="J173" s="104" t="s">
        <v>2896</v>
      </c>
      <c r="K173" s="104" t="s">
        <v>2897</v>
      </c>
      <c r="L173" s="111" t="s">
        <v>2833</v>
      </c>
      <c r="M173" s="104" t="s">
        <v>2834</v>
      </c>
      <c r="N173" s="107">
        <v>1726329.28</v>
      </c>
      <c r="O173" s="107">
        <v>1833600</v>
      </c>
      <c r="P173" s="107">
        <v>1528000</v>
      </c>
      <c r="Q173" s="107">
        <v>1737302.7699999998</v>
      </c>
      <c r="R173" s="107">
        <v>209302.77</v>
      </c>
      <c r="S173" s="107">
        <v>13.697825261780105</v>
      </c>
      <c r="T173" s="104" t="s">
        <v>2847</v>
      </c>
    </row>
    <row r="174" spans="1:20" ht="27" hidden="1" customHeight="1" x14ac:dyDescent="0.25">
      <c r="A174" s="103">
        <v>43677</v>
      </c>
      <c r="B174" s="104" t="s">
        <v>2922</v>
      </c>
      <c r="C174" s="105">
        <v>4</v>
      </c>
      <c r="D174" s="104" t="s">
        <v>16</v>
      </c>
      <c r="E174" s="104" t="s">
        <v>2019</v>
      </c>
      <c r="F174" s="104" t="s">
        <v>471</v>
      </c>
      <c r="G174" s="104" t="s">
        <v>472</v>
      </c>
      <c r="H174" s="104" t="s">
        <v>2898</v>
      </c>
      <c r="I174" s="104" t="s">
        <v>2839</v>
      </c>
      <c r="J174" s="104" t="s">
        <v>2896</v>
      </c>
      <c r="K174" s="104" t="s">
        <v>2897</v>
      </c>
      <c r="L174" s="111" t="s">
        <v>2835</v>
      </c>
      <c r="M174" s="104" t="s">
        <v>2836</v>
      </c>
      <c r="N174" s="107">
        <v>316788.2</v>
      </c>
      <c r="O174" s="107">
        <v>260000</v>
      </c>
      <c r="P174" s="107">
        <v>216666.66666666669</v>
      </c>
      <c r="Q174" s="107">
        <v>152816.29999999999</v>
      </c>
      <c r="R174" s="107">
        <v>-63850.366666666676</v>
      </c>
      <c r="S174" s="107">
        <v>-29.4694</v>
      </c>
      <c r="T174" s="104" t="s">
        <v>2846</v>
      </c>
    </row>
    <row r="175" spans="1:20" ht="27" hidden="1" customHeight="1" x14ac:dyDescent="0.25">
      <c r="A175" s="103">
        <v>43677</v>
      </c>
      <c r="B175" s="104" t="s">
        <v>2922</v>
      </c>
      <c r="C175" s="105">
        <v>4</v>
      </c>
      <c r="D175" s="104" t="s">
        <v>16</v>
      </c>
      <c r="E175" s="104" t="s">
        <v>2019</v>
      </c>
      <c r="F175" s="104" t="s">
        <v>471</v>
      </c>
      <c r="G175" s="104" t="s">
        <v>472</v>
      </c>
      <c r="H175" s="104" t="s">
        <v>2898</v>
      </c>
      <c r="I175" s="104" t="s">
        <v>2839</v>
      </c>
      <c r="J175" s="104" t="s">
        <v>2896</v>
      </c>
      <c r="K175" s="104" t="s">
        <v>2897</v>
      </c>
      <c r="L175" s="111" t="s">
        <v>2837</v>
      </c>
      <c r="M175" s="104" t="s">
        <v>2838</v>
      </c>
      <c r="N175" s="107">
        <v>9843478</v>
      </c>
      <c r="O175" s="107">
        <v>8513960</v>
      </c>
      <c r="P175" s="107">
        <v>7094966.666666666</v>
      </c>
      <c r="Q175" s="107">
        <v>4890621.45</v>
      </c>
      <c r="R175" s="107">
        <v>-2204345.2166666668</v>
      </c>
      <c r="S175" s="107">
        <v>-31.069141269162643</v>
      </c>
      <c r="T175" s="104" t="s">
        <v>2846</v>
      </c>
    </row>
    <row r="176" spans="1:20" ht="27" hidden="1" customHeight="1" x14ac:dyDescent="0.25">
      <c r="A176" s="103">
        <v>43677</v>
      </c>
      <c r="B176" s="104" t="s">
        <v>2922</v>
      </c>
      <c r="C176" s="105">
        <v>4</v>
      </c>
      <c r="D176" s="104" t="s">
        <v>16</v>
      </c>
      <c r="E176" s="104" t="s">
        <v>2019</v>
      </c>
      <c r="F176" s="104" t="s">
        <v>471</v>
      </c>
      <c r="G176" s="104" t="s">
        <v>472</v>
      </c>
      <c r="H176" s="104" t="s">
        <v>2898</v>
      </c>
      <c r="I176" s="104" t="s">
        <v>2839</v>
      </c>
      <c r="J176" s="104" t="s">
        <v>2896</v>
      </c>
      <c r="K176" s="104" t="s">
        <v>2897</v>
      </c>
      <c r="L176" s="111" t="s">
        <v>2880</v>
      </c>
      <c r="M176" s="104" t="s">
        <v>2881</v>
      </c>
      <c r="N176" s="107">
        <v>0</v>
      </c>
      <c r="O176" s="107">
        <v>0</v>
      </c>
      <c r="P176" s="107">
        <v>0</v>
      </c>
      <c r="Q176" s="107">
        <v>0</v>
      </c>
      <c r="R176" s="107">
        <v>0</v>
      </c>
      <c r="S176" s="108"/>
      <c r="T176" s="104" t="s">
        <v>2847</v>
      </c>
    </row>
    <row r="177" spans="1:20" ht="27" hidden="1" customHeight="1" x14ac:dyDescent="0.25">
      <c r="A177" s="103">
        <v>43677</v>
      </c>
      <c r="B177" s="104" t="s">
        <v>2922</v>
      </c>
      <c r="C177" s="105">
        <v>4</v>
      </c>
      <c r="D177" s="104" t="s">
        <v>16</v>
      </c>
      <c r="E177" s="104" t="s">
        <v>2019</v>
      </c>
      <c r="F177" s="104" t="s">
        <v>471</v>
      </c>
      <c r="G177" s="104" t="s">
        <v>472</v>
      </c>
      <c r="H177" s="104" t="s">
        <v>2899</v>
      </c>
      <c r="I177" s="104" t="s">
        <v>2900</v>
      </c>
      <c r="J177" s="104" t="s">
        <v>2898</v>
      </c>
      <c r="K177" s="104" t="s">
        <v>1944</v>
      </c>
      <c r="L177" s="114" t="s">
        <v>2855</v>
      </c>
      <c r="M177" s="104" t="s">
        <v>2901</v>
      </c>
      <c r="N177" s="107">
        <v>-3730890.04</v>
      </c>
      <c r="O177" s="107">
        <v>0</v>
      </c>
      <c r="P177" s="107">
        <v>0</v>
      </c>
      <c r="Q177" s="107">
        <v>4155955.3699999861</v>
      </c>
      <c r="R177" s="107">
        <v>4155955.3699999899</v>
      </c>
      <c r="S177" s="108"/>
      <c r="T177" s="104" t="s">
        <v>2846</v>
      </c>
    </row>
    <row r="178" spans="1:20" ht="27" hidden="1" customHeight="1" x14ac:dyDescent="0.25">
      <c r="A178" s="103">
        <v>43677</v>
      </c>
      <c r="B178" s="104" t="s">
        <v>2922</v>
      </c>
      <c r="C178" s="105">
        <v>4</v>
      </c>
      <c r="D178" s="104" t="s">
        <v>16</v>
      </c>
      <c r="E178" s="104" t="s">
        <v>2019</v>
      </c>
      <c r="F178" s="104" t="s">
        <v>471</v>
      </c>
      <c r="G178" s="104" t="s">
        <v>472</v>
      </c>
      <c r="H178" s="104" t="s">
        <v>2902</v>
      </c>
      <c r="I178" s="104" t="s">
        <v>2903</v>
      </c>
      <c r="J178" s="104" t="s">
        <v>2904</v>
      </c>
      <c r="K178" s="104" t="s">
        <v>1944</v>
      </c>
      <c r="L178" s="114" t="s">
        <v>2856</v>
      </c>
      <c r="M178" s="104" t="s">
        <v>2905</v>
      </c>
      <c r="N178" s="107">
        <v>13682515.65</v>
      </c>
      <c r="O178" s="107">
        <v>0</v>
      </c>
      <c r="P178" s="107">
        <v>0</v>
      </c>
      <c r="Q178" s="107">
        <v>20165218.659999996</v>
      </c>
      <c r="R178" s="107">
        <v>20165218.66</v>
      </c>
      <c r="S178" s="108"/>
      <c r="T178" s="104" t="s">
        <v>2846</v>
      </c>
    </row>
    <row r="179" spans="1:20" ht="27" hidden="1" customHeight="1" x14ac:dyDescent="0.25">
      <c r="A179" s="103">
        <v>43677</v>
      </c>
      <c r="B179" s="104" t="s">
        <v>2922</v>
      </c>
      <c r="C179" s="105">
        <v>4</v>
      </c>
      <c r="D179" s="104" t="s">
        <v>16</v>
      </c>
      <c r="E179" s="104" t="s">
        <v>2019</v>
      </c>
      <c r="F179" s="104" t="s">
        <v>471</v>
      </c>
      <c r="G179" s="104" t="s">
        <v>472</v>
      </c>
      <c r="H179" s="104" t="s">
        <v>2902</v>
      </c>
      <c r="I179" s="104" t="s">
        <v>2903</v>
      </c>
      <c r="J179" s="104" t="s">
        <v>2904</v>
      </c>
      <c r="K179" s="104" t="s">
        <v>1944</v>
      </c>
      <c r="L179" s="114" t="s">
        <v>2857</v>
      </c>
      <c r="M179" s="104" t="s">
        <v>2906</v>
      </c>
      <c r="N179" s="107">
        <v>-26932859.879999999</v>
      </c>
      <c r="O179" s="107">
        <v>0</v>
      </c>
      <c r="P179" s="107">
        <v>0</v>
      </c>
      <c r="Q179" s="107">
        <v>-27019558.610000003</v>
      </c>
      <c r="R179" s="107">
        <v>-27019558.609999999</v>
      </c>
      <c r="S179" s="108"/>
      <c r="T179" s="104" t="s">
        <v>2846</v>
      </c>
    </row>
    <row r="180" spans="1:20" ht="27" hidden="1" customHeight="1" x14ac:dyDescent="0.25">
      <c r="A180" s="103">
        <v>43677</v>
      </c>
      <c r="B180" s="104" t="s">
        <v>2922</v>
      </c>
      <c r="C180" s="105">
        <v>4</v>
      </c>
      <c r="D180" s="104" t="s">
        <v>16</v>
      </c>
      <c r="E180" s="104" t="s">
        <v>2019</v>
      </c>
      <c r="F180" s="104" t="s">
        <v>473</v>
      </c>
      <c r="G180" s="104" t="s">
        <v>474</v>
      </c>
      <c r="H180" s="104" t="s">
        <v>2896</v>
      </c>
      <c r="I180" s="104" t="s">
        <v>2811</v>
      </c>
      <c r="J180" s="104" t="s">
        <v>2896</v>
      </c>
      <c r="K180" s="104" t="s">
        <v>2897</v>
      </c>
      <c r="L180" s="109" t="s">
        <v>2790</v>
      </c>
      <c r="M180" s="104" t="s">
        <v>2791</v>
      </c>
      <c r="N180" s="107">
        <v>34747823.609999999</v>
      </c>
      <c r="O180" s="107">
        <v>36811471.210000001</v>
      </c>
      <c r="P180" s="107">
        <v>30676226.008333333</v>
      </c>
      <c r="Q180" s="107">
        <v>33898186.830000006</v>
      </c>
      <c r="R180" s="107">
        <v>3221960.8216666668</v>
      </c>
      <c r="S180" s="107">
        <v>10.503119975682168</v>
      </c>
      <c r="T180" s="104" t="s">
        <v>2846</v>
      </c>
    </row>
    <row r="181" spans="1:20" ht="27" hidden="1" customHeight="1" x14ac:dyDescent="0.25">
      <c r="A181" s="103">
        <v>43677</v>
      </c>
      <c r="B181" s="104" t="s">
        <v>2922</v>
      </c>
      <c r="C181" s="105">
        <v>4</v>
      </c>
      <c r="D181" s="104" t="s">
        <v>16</v>
      </c>
      <c r="E181" s="104" t="s">
        <v>2019</v>
      </c>
      <c r="F181" s="104" t="s">
        <v>473</v>
      </c>
      <c r="G181" s="104" t="s">
        <v>474</v>
      </c>
      <c r="H181" s="104" t="s">
        <v>2896</v>
      </c>
      <c r="I181" s="104" t="s">
        <v>2811</v>
      </c>
      <c r="J181" s="104" t="s">
        <v>2896</v>
      </c>
      <c r="K181" s="104" t="s">
        <v>2897</v>
      </c>
      <c r="L181" s="109" t="s">
        <v>2792</v>
      </c>
      <c r="M181" s="104" t="s">
        <v>2793</v>
      </c>
      <c r="N181" s="107">
        <v>146250</v>
      </c>
      <c r="O181" s="107">
        <v>176216</v>
      </c>
      <c r="P181" s="107">
        <v>146846.66666666669</v>
      </c>
      <c r="Q181" s="107">
        <v>117450</v>
      </c>
      <c r="R181" s="107">
        <v>-29396.666666666668</v>
      </c>
      <c r="S181" s="107">
        <v>-20.01861351977119</v>
      </c>
      <c r="T181" s="104" t="s">
        <v>2847</v>
      </c>
    </row>
    <row r="182" spans="1:20" ht="27" hidden="1" customHeight="1" x14ac:dyDescent="0.25">
      <c r="A182" s="103">
        <v>43677</v>
      </c>
      <c r="B182" s="104" t="s">
        <v>2922</v>
      </c>
      <c r="C182" s="105">
        <v>4</v>
      </c>
      <c r="D182" s="104" t="s">
        <v>16</v>
      </c>
      <c r="E182" s="104" t="s">
        <v>2019</v>
      </c>
      <c r="F182" s="104" t="s">
        <v>473</v>
      </c>
      <c r="G182" s="104" t="s">
        <v>474</v>
      </c>
      <c r="H182" s="104" t="s">
        <v>2896</v>
      </c>
      <c r="I182" s="104" t="s">
        <v>2811</v>
      </c>
      <c r="J182" s="104" t="s">
        <v>2896</v>
      </c>
      <c r="K182" s="104" t="s">
        <v>2897</v>
      </c>
      <c r="L182" s="109" t="s">
        <v>2794</v>
      </c>
      <c r="M182" s="104" t="s">
        <v>2795</v>
      </c>
      <c r="N182" s="107">
        <v>68449</v>
      </c>
      <c r="O182" s="107">
        <v>104514</v>
      </c>
      <c r="P182" s="107">
        <v>87095</v>
      </c>
      <c r="Q182" s="107">
        <v>26898</v>
      </c>
      <c r="R182" s="107">
        <v>-60197</v>
      </c>
      <c r="S182" s="107">
        <v>-69.116482002411161</v>
      </c>
      <c r="T182" s="104" t="s">
        <v>2847</v>
      </c>
    </row>
    <row r="183" spans="1:20" ht="27" hidden="1" customHeight="1" x14ac:dyDescent="0.25">
      <c r="A183" s="103">
        <v>43677</v>
      </c>
      <c r="B183" s="104" t="s">
        <v>2922</v>
      </c>
      <c r="C183" s="105">
        <v>4</v>
      </c>
      <c r="D183" s="104" t="s">
        <v>16</v>
      </c>
      <c r="E183" s="104" t="s">
        <v>2019</v>
      </c>
      <c r="F183" s="104" t="s">
        <v>473</v>
      </c>
      <c r="G183" s="104" t="s">
        <v>474</v>
      </c>
      <c r="H183" s="104" t="s">
        <v>2896</v>
      </c>
      <c r="I183" s="104" t="s">
        <v>2811</v>
      </c>
      <c r="J183" s="104" t="s">
        <v>2896</v>
      </c>
      <c r="K183" s="104" t="s">
        <v>2897</v>
      </c>
      <c r="L183" s="109" t="s">
        <v>2797</v>
      </c>
      <c r="M183" s="104" t="s">
        <v>2798</v>
      </c>
      <c r="N183" s="107">
        <v>6096865.2699999996</v>
      </c>
      <c r="O183" s="107">
        <v>6600699</v>
      </c>
      <c r="P183" s="107">
        <v>5500582.5</v>
      </c>
      <c r="Q183" s="107">
        <v>5022724.8900000006</v>
      </c>
      <c r="R183" s="107">
        <v>-477857.61</v>
      </c>
      <c r="S183" s="107">
        <v>-8.6874001071704665</v>
      </c>
      <c r="T183" s="104" t="s">
        <v>2847</v>
      </c>
    </row>
    <row r="184" spans="1:20" ht="27" hidden="1" customHeight="1" x14ac:dyDescent="0.25">
      <c r="A184" s="103">
        <v>43677</v>
      </c>
      <c r="B184" s="104" t="s">
        <v>2922</v>
      </c>
      <c r="C184" s="105">
        <v>4</v>
      </c>
      <c r="D184" s="104" t="s">
        <v>16</v>
      </c>
      <c r="E184" s="104" t="s">
        <v>2019</v>
      </c>
      <c r="F184" s="104" t="s">
        <v>473</v>
      </c>
      <c r="G184" s="104" t="s">
        <v>474</v>
      </c>
      <c r="H184" s="104" t="s">
        <v>2896</v>
      </c>
      <c r="I184" s="104" t="s">
        <v>2811</v>
      </c>
      <c r="J184" s="104" t="s">
        <v>2896</v>
      </c>
      <c r="K184" s="104" t="s">
        <v>2897</v>
      </c>
      <c r="L184" s="109" t="s">
        <v>2799</v>
      </c>
      <c r="M184" s="104" t="s">
        <v>2800</v>
      </c>
      <c r="N184" s="107">
        <v>1389542.89</v>
      </c>
      <c r="O184" s="107">
        <v>1390360</v>
      </c>
      <c r="P184" s="107">
        <v>1158633.3333333335</v>
      </c>
      <c r="Q184" s="107">
        <v>1257098.2</v>
      </c>
      <c r="R184" s="107">
        <v>98464.866666666654</v>
      </c>
      <c r="S184" s="107">
        <v>8.4983630138956823</v>
      </c>
      <c r="T184" s="104" t="s">
        <v>2846</v>
      </c>
    </row>
    <row r="185" spans="1:20" ht="27" hidden="1" customHeight="1" x14ac:dyDescent="0.25">
      <c r="A185" s="103">
        <v>43677</v>
      </c>
      <c r="B185" s="104" t="s">
        <v>2922</v>
      </c>
      <c r="C185" s="105">
        <v>4</v>
      </c>
      <c r="D185" s="104" t="s">
        <v>16</v>
      </c>
      <c r="E185" s="104" t="s">
        <v>2019</v>
      </c>
      <c r="F185" s="104" t="s">
        <v>473</v>
      </c>
      <c r="G185" s="104" t="s">
        <v>474</v>
      </c>
      <c r="H185" s="104" t="s">
        <v>2896</v>
      </c>
      <c r="I185" s="104" t="s">
        <v>2811</v>
      </c>
      <c r="J185" s="104" t="s">
        <v>2896</v>
      </c>
      <c r="K185" s="104" t="s">
        <v>2897</v>
      </c>
      <c r="L185" s="109" t="s">
        <v>2801</v>
      </c>
      <c r="M185" s="104" t="s">
        <v>2802</v>
      </c>
      <c r="N185" s="107">
        <v>52743</v>
      </c>
      <c r="O185" s="107">
        <v>57514</v>
      </c>
      <c r="P185" s="107">
        <v>47928.333333333336</v>
      </c>
      <c r="Q185" s="107">
        <v>39268</v>
      </c>
      <c r="R185" s="107">
        <v>-8660.3333333333339</v>
      </c>
      <c r="S185" s="107">
        <v>-18.069339639044408</v>
      </c>
      <c r="T185" s="104" t="s">
        <v>2847</v>
      </c>
    </row>
    <row r="186" spans="1:20" ht="27" hidden="1" customHeight="1" x14ac:dyDescent="0.25">
      <c r="A186" s="103">
        <v>43677</v>
      </c>
      <c r="B186" s="104" t="s">
        <v>2922</v>
      </c>
      <c r="C186" s="105">
        <v>4</v>
      </c>
      <c r="D186" s="104" t="s">
        <v>16</v>
      </c>
      <c r="E186" s="104" t="s">
        <v>2019</v>
      </c>
      <c r="F186" s="104" t="s">
        <v>473</v>
      </c>
      <c r="G186" s="104" t="s">
        <v>474</v>
      </c>
      <c r="H186" s="104" t="s">
        <v>2896</v>
      </c>
      <c r="I186" s="104" t="s">
        <v>2811</v>
      </c>
      <c r="J186" s="104" t="s">
        <v>2896</v>
      </c>
      <c r="K186" s="104" t="s">
        <v>2897</v>
      </c>
      <c r="L186" s="109" t="s">
        <v>2803</v>
      </c>
      <c r="M186" s="104" t="s">
        <v>2804</v>
      </c>
      <c r="N186" s="107">
        <v>3539645.35</v>
      </c>
      <c r="O186" s="107">
        <v>3858453</v>
      </c>
      <c r="P186" s="107">
        <v>3215377.5</v>
      </c>
      <c r="Q186" s="107">
        <v>3055058</v>
      </c>
      <c r="R186" s="107">
        <v>-160319.5</v>
      </c>
      <c r="S186" s="107">
        <v>-4.9860241915607109</v>
      </c>
      <c r="T186" s="104" t="s">
        <v>2847</v>
      </c>
    </row>
    <row r="187" spans="1:20" ht="27" hidden="1" customHeight="1" x14ac:dyDescent="0.25">
      <c r="A187" s="103">
        <v>43677</v>
      </c>
      <c r="B187" s="104" t="s">
        <v>2922</v>
      </c>
      <c r="C187" s="105">
        <v>4</v>
      </c>
      <c r="D187" s="104" t="s">
        <v>16</v>
      </c>
      <c r="E187" s="104" t="s">
        <v>2019</v>
      </c>
      <c r="F187" s="104" t="s">
        <v>473</v>
      </c>
      <c r="G187" s="104" t="s">
        <v>474</v>
      </c>
      <c r="H187" s="104" t="s">
        <v>2896</v>
      </c>
      <c r="I187" s="104" t="s">
        <v>2811</v>
      </c>
      <c r="J187" s="104" t="s">
        <v>2896</v>
      </c>
      <c r="K187" s="104" t="s">
        <v>2897</v>
      </c>
      <c r="L187" s="109" t="s">
        <v>2805</v>
      </c>
      <c r="M187" s="104" t="s">
        <v>2806</v>
      </c>
      <c r="N187" s="107">
        <v>30044442.579999998</v>
      </c>
      <c r="O187" s="107">
        <v>31065975</v>
      </c>
      <c r="P187" s="107">
        <v>25888312.5</v>
      </c>
      <c r="Q187" s="107">
        <v>25585285</v>
      </c>
      <c r="R187" s="107">
        <v>-303027.5</v>
      </c>
      <c r="S187" s="107">
        <v>-1.1705185496350914</v>
      </c>
      <c r="T187" s="104" t="s">
        <v>2847</v>
      </c>
    </row>
    <row r="188" spans="1:20" ht="27" hidden="1" customHeight="1" x14ac:dyDescent="0.25">
      <c r="A188" s="103">
        <v>43677</v>
      </c>
      <c r="B188" s="104" t="s">
        <v>2922</v>
      </c>
      <c r="C188" s="105">
        <v>4</v>
      </c>
      <c r="D188" s="104" t="s">
        <v>16</v>
      </c>
      <c r="E188" s="104" t="s">
        <v>2019</v>
      </c>
      <c r="F188" s="104" t="s">
        <v>473</v>
      </c>
      <c r="G188" s="104" t="s">
        <v>474</v>
      </c>
      <c r="H188" s="104" t="s">
        <v>2896</v>
      </c>
      <c r="I188" s="104" t="s">
        <v>2811</v>
      </c>
      <c r="J188" s="104" t="s">
        <v>2896</v>
      </c>
      <c r="K188" s="104" t="s">
        <v>2897</v>
      </c>
      <c r="L188" s="109" t="s">
        <v>2807</v>
      </c>
      <c r="M188" s="104" t="s">
        <v>2808</v>
      </c>
      <c r="N188" s="107">
        <v>8498552.8300000001</v>
      </c>
      <c r="O188" s="107">
        <v>7013280</v>
      </c>
      <c r="P188" s="107">
        <v>5844400</v>
      </c>
      <c r="Q188" s="107">
        <v>5055811.6500000004</v>
      </c>
      <c r="R188" s="107">
        <v>-788588.35</v>
      </c>
      <c r="S188" s="107">
        <v>-13.493059167750326</v>
      </c>
      <c r="T188" s="104" t="s">
        <v>2847</v>
      </c>
    </row>
    <row r="189" spans="1:20" ht="27" hidden="1" customHeight="1" x14ac:dyDescent="0.25">
      <c r="A189" s="103">
        <v>43677</v>
      </c>
      <c r="B189" s="104" t="s">
        <v>2922</v>
      </c>
      <c r="C189" s="105">
        <v>4</v>
      </c>
      <c r="D189" s="104" t="s">
        <v>16</v>
      </c>
      <c r="E189" s="104" t="s">
        <v>2019</v>
      </c>
      <c r="F189" s="104" t="s">
        <v>473</v>
      </c>
      <c r="G189" s="104" t="s">
        <v>474</v>
      </c>
      <c r="H189" s="104" t="s">
        <v>2896</v>
      </c>
      <c r="I189" s="104" t="s">
        <v>2811</v>
      </c>
      <c r="J189" s="104" t="s">
        <v>2896</v>
      </c>
      <c r="K189" s="104" t="s">
        <v>2897</v>
      </c>
      <c r="L189" s="109" t="s">
        <v>2878</v>
      </c>
      <c r="M189" s="104" t="s">
        <v>2879</v>
      </c>
      <c r="N189" s="107">
        <v>9858</v>
      </c>
      <c r="O189" s="107">
        <v>0</v>
      </c>
      <c r="P189" s="107">
        <v>0</v>
      </c>
      <c r="Q189" s="107">
        <v>0</v>
      </c>
      <c r="R189" s="107">
        <v>0</v>
      </c>
      <c r="S189" s="108"/>
      <c r="T189" s="104" t="s">
        <v>2846</v>
      </c>
    </row>
    <row r="190" spans="1:20" ht="27" hidden="1" customHeight="1" x14ac:dyDescent="0.25">
      <c r="A190" s="103">
        <v>43677</v>
      </c>
      <c r="B190" s="104" t="s">
        <v>2922</v>
      </c>
      <c r="C190" s="105">
        <v>4</v>
      </c>
      <c r="D190" s="104" t="s">
        <v>16</v>
      </c>
      <c r="E190" s="104" t="s">
        <v>2019</v>
      </c>
      <c r="F190" s="104" t="s">
        <v>473</v>
      </c>
      <c r="G190" s="104" t="s">
        <v>474</v>
      </c>
      <c r="H190" s="104" t="s">
        <v>2896</v>
      </c>
      <c r="I190" s="104" t="s">
        <v>2811</v>
      </c>
      <c r="J190" s="104" t="s">
        <v>2896</v>
      </c>
      <c r="K190" s="104" t="s">
        <v>2897</v>
      </c>
      <c r="L190" s="109" t="s">
        <v>2809</v>
      </c>
      <c r="M190" s="104" t="s">
        <v>2810</v>
      </c>
      <c r="N190" s="107">
        <v>1318469.49</v>
      </c>
      <c r="O190" s="107">
        <v>1771402.96</v>
      </c>
      <c r="P190" s="107">
        <v>1476169.1333333333</v>
      </c>
      <c r="Q190" s="107">
        <v>1771402.96</v>
      </c>
      <c r="R190" s="107">
        <v>295233.82666666666</v>
      </c>
      <c r="S190" s="107">
        <v>20</v>
      </c>
      <c r="T190" s="104" t="s">
        <v>2846</v>
      </c>
    </row>
    <row r="191" spans="1:20" ht="27" hidden="1" customHeight="1" x14ac:dyDescent="0.25">
      <c r="A191" s="103">
        <v>43677</v>
      </c>
      <c r="B191" s="104" t="s">
        <v>2922</v>
      </c>
      <c r="C191" s="105">
        <v>4</v>
      </c>
      <c r="D191" s="104" t="s">
        <v>16</v>
      </c>
      <c r="E191" s="104" t="s">
        <v>2019</v>
      </c>
      <c r="F191" s="104" t="s">
        <v>473</v>
      </c>
      <c r="G191" s="104" t="s">
        <v>474</v>
      </c>
      <c r="H191" s="104" t="s">
        <v>2896</v>
      </c>
      <c r="I191" s="104" t="s">
        <v>2811</v>
      </c>
      <c r="J191" s="104" t="s">
        <v>2896</v>
      </c>
      <c r="K191" s="104" t="s">
        <v>2897</v>
      </c>
      <c r="L191" s="109" t="s">
        <v>2872</v>
      </c>
      <c r="M191" s="104" t="s">
        <v>2796</v>
      </c>
      <c r="N191" s="107">
        <v>999616.18</v>
      </c>
      <c r="O191" s="107">
        <v>1065270.3400000001</v>
      </c>
      <c r="P191" s="107">
        <v>887725.28333333333</v>
      </c>
      <c r="Q191" s="107">
        <v>993535</v>
      </c>
      <c r="R191" s="107">
        <v>105809.71666666667</v>
      </c>
      <c r="S191" s="107">
        <v>11.919196023048947</v>
      </c>
      <c r="T191" s="104" t="s">
        <v>2846</v>
      </c>
    </row>
    <row r="192" spans="1:20" ht="27" hidden="1" customHeight="1" x14ac:dyDescent="0.25">
      <c r="A192" s="103">
        <v>43677</v>
      </c>
      <c r="B192" s="104" t="s">
        <v>2922</v>
      </c>
      <c r="C192" s="105">
        <v>4</v>
      </c>
      <c r="D192" s="104" t="s">
        <v>16</v>
      </c>
      <c r="E192" s="104" t="s">
        <v>2019</v>
      </c>
      <c r="F192" s="104" t="s">
        <v>473</v>
      </c>
      <c r="G192" s="104" t="s">
        <v>474</v>
      </c>
      <c r="H192" s="104" t="s">
        <v>2898</v>
      </c>
      <c r="I192" s="104" t="s">
        <v>2839</v>
      </c>
      <c r="J192" s="104" t="s">
        <v>2896</v>
      </c>
      <c r="K192" s="104" t="s">
        <v>2897</v>
      </c>
      <c r="L192" s="111" t="s">
        <v>2812</v>
      </c>
      <c r="M192" s="104" t="s">
        <v>2813</v>
      </c>
      <c r="N192" s="107">
        <v>7827549.4500000002</v>
      </c>
      <c r="O192" s="107">
        <v>8512214</v>
      </c>
      <c r="P192" s="107">
        <v>7093511.666666667</v>
      </c>
      <c r="Q192" s="107">
        <v>6178133.8899999997</v>
      </c>
      <c r="R192" s="107">
        <v>-915377.77666666661</v>
      </c>
      <c r="S192" s="107">
        <v>-12.904437458926665</v>
      </c>
      <c r="T192" s="104" t="s">
        <v>2846</v>
      </c>
    </row>
    <row r="193" spans="1:20" ht="27" hidden="1" customHeight="1" x14ac:dyDescent="0.25">
      <c r="A193" s="103">
        <v>43677</v>
      </c>
      <c r="B193" s="104" t="s">
        <v>2922</v>
      </c>
      <c r="C193" s="105">
        <v>4</v>
      </c>
      <c r="D193" s="104" t="s">
        <v>16</v>
      </c>
      <c r="E193" s="104" t="s">
        <v>2019</v>
      </c>
      <c r="F193" s="104" t="s">
        <v>473</v>
      </c>
      <c r="G193" s="104" t="s">
        <v>474</v>
      </c>
      <c r="H193" s="104" t="s">
        <v>2898</v>
      </c>
      <c r="I193" s="104" t="s">
        <v>2839</v>
      </c>
      <c r="J193" s="104" t="s">
        <v>2896</v>
      </c>
      <c r="K193" s="104" t="s">
        <v>2897</v>
      </c>
      <c r="L193" s="111" t="s">
        <v>2814</v>
      </c>
      <c r="M193" s="104" t="s">
        <v>2815</v>
      </c>
      <c r="N193" s="107">
        <v>1223236.1100000001</v>
      </c>
      <c r="O193" s="107">
        <v>1404490.46</v>
      </c>
      <c r="P193" s="107">
        <v>1170408.7166666666</v>
      </c>
      <c r="Q193" s="107">
        <v>1010498.2</v>
      </c>
      <c r="R193" s="107">
        <v>-159910.51666666666</v>
      </c>
      <c r="S193" s="107">
        <v>-13.66279269707535</v>
      </c>
      <c r="T193" s="104" t="s">
        <v>2846</v>
      </c>
    </row>
    <row r="194" spans="1:20" ht="27" hidden="1" customHeight="1" x14ac:dyDescent="0.25">
      <c r="A194" s="103">
        <v>43677</v>
      </c>
      <c r="B194" s="104" t="s">
        <v>2922</v>
      </c>
      <c r="C194" s="105">
        <v>4</v>
      </c>
      <c r="D194" s="104" t="s">
        <v>16</v>
      </c>
      <c r="E194" s="104" t="s">
        <v>2019</v>
      </c>
      <c r="F194" s="104" t="s">
        <v>473</v>
      </c>
      <c r="G194" s="104" t="s">
        <v>474</v>
      </c>
      <c r="H194" s="104" t="s">
        <v>2898</v>
      </c>
      <c r="I194" s="104" t="s">
        <v>2839</v>
      </c>
      <c r="J194" s="104" t="s">
        <v>2896</v>
      </c>
      <c r="K194" s="104" t="s">
        <v>2897</v>
      </c>
      <c r="L194" s="111" t="s">
        <v>2816</v>
      </c>
      <c r="M194" s="104" t="s">
        <v>2817</v>
      </c>
      <c r="N194" s="107">
        <v>230818.05</v>
      </c>
      <c r="O194" s="107">
        <v>385844</v>
      </c>
      <c r="P194" s="107">
        <v>321536.66666666669</v>
      </c>
      <c r="Q194" s="107">
        <v>248781.52</v>
      </c>
      <c r="R194" s="107">
        <v>-72755.146666666667</v>
      </c>
      <c r="S194" s="107">
        <v>-22.627325032914857</v>
      </c>
      <c r="T194" s="104" t="s">
        <v>2846</v>
      </c>
    </row>
    <row r="195" spans="1:20" ht="27" hidden="1" customHeight="1" x14ac:dyDescent="0.25">
      <c r="A195" s="103">
        <v>43677</v>
      </c>
      <c r="B195" s="104" t="s">
        <v>2922</v>
      </c>
      <c r="C195" s="105">
        <v>4</v>
      </c>
      <c r="D195" s="104" t="s">
        <v>16</v>
      </c>
      <c r="E195" s="104" t="s">
        <v>2019</v>
      </c>
      <c r="F195" s="104" t="s">
        <v>473</v>
      </c>
      <c r="G195" s="104" t="s">
        <v>474</v>
      </c>
      <c r="H195" s="104" t="s">
        <v>2898</v>
      </c>
      <c r="I195" s="104" t="s">
        <v>2839</v>
      </c>
      <c r="J195" s="104" t="s">
        <v>2896</v>
      </c>
      <c r="K195" s="104" t="s">
        <v>2897</v>
      </c>
      <c r="L195" s="111" t="s">
        <v>2818</v>
      </c>
      <c r="M195" s="104" t="s">
        <v>2819</v>
      </c>
      <c r="N195" s="107">
        <v>4857018.1500000004</v>
      </c>
      <c r="O195" s="107">
        <v>3821099</v>
      </c>
      <c r="P195" s="107">
        <v>3184249.1666666665</v>
      </c>
      <c r="Q195" s="107">
        <v>3189882.5</v>
      </c>
      <c r="R195" s="107">
        <v>5633.3333333333339</v>
      </c>
      <c r="S195" s="107">
        <v>0.1769124537207751</v>
      </c>
      <c r="T195" s="104" t="s">
        <v>2847</v>
      </c>
    </row>
    <row r="196" spans="1:20" ht="27" hidden="1" customHeight="1" x14ac:dyDescent="0.25">
      <c r="A196" s="103">
        <v>43677</v>
      </c>
      <c r="B196" s="104" t="s">
        <v>2922</v>
      </c>
      <c r="C196" s="105">
        <v>4</v>
      </c>
      <c r="D196" s="104" t="s">
        <v>16</v>
      </c>
      <c r="E196" s="104" t="s">
        <v>2019</v>
      </c>
      <c r="F196" s="104" t="s">
        <v>473</v>
      </c>
      <c r="G196" s="104" t="s">
        <v>474</v>
      </c>
      <c r="H196" s="104" t="s">
        <v>2898</v>
      </c>
      <c r="I196" s="104" t="s">
        <v>2839</v>
      </c>
      <c r="J196" s="104" t="s">
        <v>2896</v>
      </c>
      <c r="K196" s="104" t="s">
        <v>2897</v>
      </c>
      <c r="L196" s="111" t="s">
        <v>2820</v>
      </c>
      <c r="M196" s="104" t="s">
        <v>2821</v>
      </c>
      <c r="N196" s="107">
        <v>30044442.579999998</v>
      </c>
      <c r="O196" s="107">
        <v>31065975</v>
      </c>
      <c r="P196" s="107">
        <v>25888312.5</v>
      </c>
      <c r="Q196" s="107">
        <v>25585285</v>
      </c>
      <c r="R196" s="107">
        <v>-303027.5</v>
      </c>
      <c r="S196" s="107">
        <v>-1.1705185496350914</v>
      </c>
      <c r="T196" s="104" t="s">
        <v>2846</v>
      </c>
    </row>
    <row r="197" spans="1:20" ht="27" hidden="1" customHeight="1" x14ac:dyDescent="0.25">
      <c r="A197" s="103">
        <v>43677</v>
      </c>
      <c r="B197" s="104" t="s">
        <v>2922</v>
      </c>
      <c r="C197" s="105">
        <v>4</v>
      </c>
      <c r="D197" s="104" t="s">
        <v>16</v>
      </c>
      <c r="E197" s="104" t="s">
        <v>2019</v>
      </c>
      <c r="F197" s="104" t="s">
        <v>473</v>
      </c>
      <c r="G197" s="104" t="s">
        <v>474</v>
      </c>
      <c r="H197" s="104" t="s">
        <v>2898</v>
      </c>
      <c r="I197" s="104" t="s">
        <v>2839</v>
      </c>
      <c r="J197" s="104" t="s">
        <v>2896</v>
      </c>
      <c r="K197" s="104" t="s">
        <v>2897</v>
      </c>
      <c r="L197" s="111" t="s">
        <v>2822</v>
      </c>
      <c r="M197" s="104" t="s">
        <v>2848</v>
      </c>
      <c r="N197" s="107">
        <v>5077451.12</v>
      </c>
      <c r="O197" s="107">
        <v>5335755.6100000003</v>
      </c>
      <c r="P197" s="107">
        <v>4446463.0083333338</v>
      </c>
      <c r="Q197" s="107">
        <v>4280136.6100000003</v>
      </c>
      <c r="R197" s="107">
        <v>-166326.39833333335</v>
      </c>
      <c r="S197" s="107">
        <v>-3.7406450480216056</v>
      </c>
      <c r="T197" s="104" t="s">
        <v>2846</v>
      </c>
    </row>
    <row r="198" spans="1:20" ht="27" hidden="1" customHeight="1" x14ac:dyDescent="0.25">
      <c r="A198" s="103">
        <v>43677</v>
      </c>
      <c r="B198" s="104" t="s">
        <v>2922</v>
      </c>
      <c r="C198" s="105">
        <v>4</v>
      </c>
      <c r="D198" s="104" t="s">
        <v>16</v>
      </c>
      <c r="E198" s="104" t="s">
        <v>2019</v>
      </c>
      <c r="F198" s="104" t="s">
        <v>473</v>
      </c>
      <c r="G198" s="104" t="s">
        <v>474</v>
      </c>
      <c r="H198" s="104" t="s">
        <v>2898</v>
      </c>
      <c r="I198" s="104" t="s">
        <v>2839</v>
      </c>
      <c r="J198" s="104" t="s">
        <v>2896</v>
      </c>
      <c r="K198" s="104" t="s">
        <v>2897</v>
      </c>
      <c r="L198" s="111" t="s">
        <v>2823</v>
      </c>
      <c r="M198" s="104" t="s">
        <v>2824</v>
      </c>
      <c r="N198" s="107">
        <v>10753555</v>
      </c>
      <c r="O198" s="107">
        <v>10981400</v>
      </c>
      <c r="P198" s="107">
        <v>9151166.666666666</v>
      </c>
      <c r="Q198" s="107">
        <v>9235619</v>
      </c>
      <c r="R198" s="107">
        <v>84452.333333333328</v>
      </c>
      <c r="S198" s="107">
        <v>0.92285865190230754</v>
      </c>
      <c r="T198" s="104" t="s">
        <v>2847</v>
      </c>
    </row>
    <row r="199" spans="1:20" ht="27" hidden="1" customHeight="1" x14ac:dyDescent="0.25">
      <c r="A199" s="103">
        <v>43677</v>
      </c>
      <c r="B199" s="104" t="s">
        <v>2922</v>
      </c>
      <c r="C199" s="105">
        <v>4</v>
      </c>
      <c r="D199" s="104" t="s">
        <v>16</v>
      </c>
      <c r="E199" s="104" t="s">
        <v>2019</v>
      </c>
      <c r="F199" s="104" t="s">
        <v>473</v>
      </c>
      <c r="G199" s="104" t="s">
        <v>474</v>
      </c>
      <c r="H199" s="104" t="s">
        <v>2898</v>
      </c>
      <c r="I199" s="104" t="s">
        <v>2839</v>
      </c>
      <c r="J199" s="104" t="s">
        <v>2896</v>
      </c>
      <c r="K199" s="104" t="s">
        <v>2897</v>
      </c>
      <c r="L199" s="111" t="s">
        <v>2825</v>
      </c>
      <c r="M199" s="104" t="s">
        <v>2826</v>
      </c>
      <c r="N199" s="107">
        <v>1603168.53</v>
      </c>
      <c r="O199" s="107">
        <v>1796508.8</v>
      </c>
      <c r="P199" s="107">
        <v>1497090.6666666667</v>
      </c>
      <c r="Q199" s="107">
        <v>1335502</v>
      </c>
      <c r="R199" s="107">
        <v>-161588.66666666666</v>
      </c>
      <c r="S199" s="107">
        <v>-10.793512394706889</v>
      </c>
      <c r="T199" s="104" t="s">
        <v>2846</v>
      </c>
    </row>
    <row r="200" spans="1:20" ht="27" hidden="1" customHeight="1" x14ac:dyDescent="0.25">
      <c r="A200" s="103">
        <v>43677</v>
      </c>
      <c r="B200" s="104" t="s">
        <v>2922</v>
      </c>
      <c r="C200" s="105">
        <v>4</v>
      </c>
      <c r="D200" s="104" t="s">
        <v>16</v>
      </c>
      <c r="E200" s="104" t="s">
        <v>2019</v>
      </c>
      <c r="F200" s="104" t="s">
        <v>473</v>
      </c>
      <c r="G200" s="104" t="s">
        <v>474</v>
      </c>
      <c r="H200" s="104" t="s">
        <v>2898</v>
      </c>
      <c r="I200" s="104" t="s">
        <v>2839</v>
      </c>
      <c r="J200" s="104" t="s">
        <v>2896</v>
      </c>
      <c r="K200" s="104" t="s">
        <v>2897</v>
      </c>
      <c r="L200" s="111" t="s">
        <v>2827</v>
      </c>
      <c r="M200" s="104" t="s">
        <v>2828</v>
      </c>
      <c r="N200" s="107">
        <v>5041209.28</v>
      </c>
      <c r="O200" s="107">
        <v>5343693.5</v>
      </c>
      <c r="P200" s="107">
        <v>4453077.916666666</v>
      </c>
      <c r="Q200" s="107">
        <v>3803089.8000000003</v>
      </c>
      <c r="R200" s="107">
        <v>-649988.1166666667</v>
      </c>
      <c r="S200" s="107">
        <v>-14.596378703232137</v>
      </c>
      <c r="T200" s="104" t="s">
        <v>2846</v>
      </c>
    </row>
    <row r="201" spans="1:20" ht="27" hidden="1" customHeight="1" x14ac:dyDescent="0.25">
      <c r="A201" s="103">
        <v>43677</v>
      </c>
      <c r="B201" s="104" t="s">
        <v>2922</v>
      </c>
      <c r="C201" s="105">
        <v>4</v>
      </c>
      <c r="D201" s="104" t="s">
        <v>16</v>
      </c>
      <c r="E201" s="104" t="s">
        <v>2019</v>
      </c>
      <c r="F201" s="104" t="s">
        <v>473</v>
      </c>
      <c r="G201" s="104" t="s">
        <v>474</v>
      </c>
      <c r="H201" s="104" t="s">
        <v>2898</v>
      </c>
      <c r="I201" s="104" t="s">
        <v>2839</v>
      </c>
      <c r="J201" s="104" t="s">
        <v>2896</v>
      </c>
      <c r="K201" s="104" t="s">
        <v>2897</v>
      </c>
      <c r="L201" s="111" t="s">
        <v>2829</v>
      </c>
      <c r="M201" s="104" t="s">
        <v>2830</v>
      </c>
      <c r="N201" s="107">
        <v>2186033.63</v>
      </c>
      <c r="O201" s="107">
        <v>2202165</v>
      </c>
      <c r="P201" s="107">
        <v>1835137.5</v>
      </c>
      <c r="Q201" s="107">
        <v>2001945.53</v>
      </c>
      <c r="R201" s="107">
        <v>166808.03</v>
      </c>
      <c r="S201" s="107">
        <v>9.0896747518918879</v>
      </c>
      <c r="T201" s="104" t="s">
        <v>2847</v>
      </c>
    </row>
    <row r="202" spans="1:20" ht="27" hidden="1" customHeight="1" x14ac:dyDescent="0.25">
      <c r="A202" s="103">
        <v>43677</v>
      </c>
      <c r="B202" s="104" t="s">
        <v>2922</v>
      </c>
      <c r="C202" s="105">
        <v>4</v>
      </c>
      <c r="D202" s="104" t="s">
        <v>16</v>
      </c>
      <c r="E202" s="104" t="s">
        <v>2019</v>
      </c>
      <c r="F202" s="104" t="s">
        <v>473</v>
      </c>
      <c r="G202" s="104" t="s">
        <v>474</v>
      </c>
      <c r="H202" s="104" t="s">
        <v>2898</v>
      </c>
      <c r="I202" s="104" t="s">
        <v>2839</v>
      </c>
      <c r="J202" s="104" t="s">
        <v>2896</v>
      </c>
      <c r="K202" s="104" t="s">
        <v>2897</v>
      </c>
      <c r="L202" s="111" t="s">
        <v>2831</v>
      </c>
      <c r="M202" s="104" t="s">
        <v>2832</v>
      </c>
      <c r="N202" s="107">
        <v>2180531.0699999998</v>
      </c>
      <c r="O202" s="107">
        <v>2325409</v>
      </c>
      <c r="P202" s="107">
        <v>1937840.8333333335</v>
      </c>
      <c r="Q202" s="107">
        <v>1893164.8800000001</v>
      </c>
      <c r="R202" s="107">
        <v>-44675.953333333331</v>
      </c>
      <c r="S202" s="107">
        <v>-2.3054500950155434</v>
      </c>
      <c r="T202" s="104" t="s">
        <v>2846</v>
      </c>
    </row>
    <row r="203" spans="1:20" ht="27" hidden="1" customHeight="1" x14ac:dyDescent="0.25">
      <c r="A203" s="103">
        <v>43677</v>
      </c>
      <c r="B203" s="104" t="s">
        <v>2922</v>
      </c>
      <c r="C203" s="105">
        <v>4</v>
      </c>
      <c r="D203" s="104" t="s">
        <v>16</v>
      </c>
      <c r="E203" s="104" t="s">
        <v>2019</v>
      </c>
      <c r="F203" s="104" t="s">
        <v>473</v>
      </c>
      <c r="G203" s="104" t="s">
        <v>474</v>
      </c>
      <c r="H203" s="104" t="s">
        <v>2898</v>
      </c>
      <c r="I203" s="104" t="s">
        <v>2839</v>
      </c>
      <c r="J203" s="104" t="s">
        <v>2896</v>
      </c>
      <c r="K203" s="104" t="s">
        <v>2897</v>
      </c>
      <c r="L203" s="111" t="s">
        <v>2833</v>
      </c>
      <c r="M203" s="104" t="s">
        <v>2834</v>
      </c>
      <c r="N203" s="107">
        <v>5572819.04</v>
      </c>
      <c r="O203" s="107">
        <v>5596721.0499999998</v>
      </c>
      <c r="P203" s="107">
        <v>4663934.208333333</v>
      </c>
      <c r="Q203" s="107">
        <v>4526368.3500000006</v>
      </c>
      <c r="R203" s="107">
        <v>-137565.85833333334</v>
      </c>
      <c r="S203" s="107">
        <v>-2.9495668718382881</v>
      </c>
      <c r="T203" s="104" t="s">
        <v>2846</v>
      </c>
    </row>
    <row r="204" spans="1:20" ht="27" hidden="1" customHeight="1" x14ac:dyDescent="0.25">
      <c r="A204" s="103">
        <v>43677</v>
      </c>
      <c r="B204" s="104" t="s">
        <v>2922</v>
      </c>
      <c r="C204" s="105">
        <v>4</v>
      </c>
      <c r="D204" s="104" t="s">
        <v>16</v>
      </c>
      <c r="E204" s="104" t="s">
        <v>2019</v>
      </c>
      <c r="F204" s="104" t="s">
        <v>473</v>
      </c>
      <c r="G204" s="104" t="s">
        <v>474</v>
      </c>
      <c r="H204" s="104" t="s">
        <v>2898</v>
      </c>
      <c r="I204" s="104" t="s">
        <v>2839</v>
      </c>
      <c r="J204" s="104" t="s">
        <v>2896</v>
      </c>
      <c r="K204" s="104" t="s">
        <v>2897</v>
      </c>
      <c r="L204" s="111" t="s">
        <v>2835</v>
      </c>
      <c r="M204" s="104" t="s">
        <v>2836</v>
      </c>
      <c r="N204" s="107">
        <v>45994.25</v>
      </c>
      <c r="O204" s="107">
        <v>47000</v>
      </c>
      <c r="P204" s="107">
        <v>39166.666666666664</v>
      </c>
      <c r="Q204" s="107">
        <v>51496.65</v>
      </c>
      <c r="R204" s="107">
        <v>12329.983333333334</v>
      </c>
      <c r="S204" s="107">
        <v>31.480808510638298</v>
      </c>
      <c r="T204" s="104" t="s">
        <v>2847</v>
      </c>
    </row>
    <row r="205" spans="1:20" ht="27" hidden="1" customHeight="1" x14ac:dyDescent="0.25">
      <c r="A205" s="103">
        <v>43677</v>
      </c>
      <c r="B205" s="104" t="s">
        <v>2922</v>
      </c>
      <c r="C205" s="105">
        <v>4</v>
      </c>
      <c r="D205" s="104" t="s">
        <v>16</v>
      </c>
      <c r="E205" s="104" t="s">
        <v>2019</v>
      </c>
      <c r="F205" s="104" t="s">
        <v>473</v>
      </c>
      <c r="G205" s="104" t="s">
        <v>474</v>
      </c>
      <c r="H205" s="104" t="s">
        <v>2898</v>
      </c>
      <c r="I205" s="104" t="s">
        <v>2839</v>
      </c>
      <c r="J205" s="104" t="s">
        <v>2896</v>
      </c>
      <c r="K205" s="104" t="s">
        <v>2897</v>
      </c>
      <c r="L205" s="111" t="s">
        <v>2837</v>
      </c>
      <c r="M205" s="104" t="s">
        <v>2838</v>
      </c>
      <c r="N205" s="107">
        <v>12317083.65</v>
      </c>
      <c r="O205" s="107">
        <v>10920122.720000001</v>
      </c>
      <c r="P205" s="107">
        <v>9100102.2666666657</v>
      </c>
      <c r="Q205" s="107">
        <v>9664358.6000000015</v>
      </c>
      <c r="R205" s="107">
        <v>564256.33333333337</v>
      </c>
      <c r="S205" s="107">
        <v>6.2005493652547523</v>
      </c>
      <c r="T205" s="104" t="s">
        <v>2847</v>
      </c>
    </row>
    <row r="206" spans="1:20" ht="27" hidden="1" customHeight="1" x14ac:dyDescent="0.25">
      <c r="A206" s="103">
        <v>43677</v>
      </c>
      <c r="B206" s="104" t="s">
        <v>2922</v>
      </c>
      <c r="C206" s="105">
        <v>4</v>
      </c>
      <c r="D206" s="104" t="s">
        <v>16</v>
      </c>
      <c r="E206" s="104" t="s">
        <v>2019</v>
      </c>
      <c r="F206" s="104" t="s">
        <v>473</v>
      </c>
      <c r="G206" s="104" t="s">
        <v>474</v>
      </c>
      <c r="H206" s="104" t="s">
        <v>2898</v>
      </c>
      <c r="I206" s="104" t="s">
        <v>2839</v>
      </c>
      <c r="J206" s="104" t="s">
        <v>2896</v>
      </c>
      <c r="K206" s="104" t="s">
        <v>2897</v>
      </c>
      <c r="L206" s="111" t="s">
        <v>2880</v>
      </c>
      <c r="M206" s="104" t="s">
        <v>2881</v>
      </c>
      <c r="N206" s="107">
        <v>11058</v>
      </c>
      <c r="O206" s="107">
        <v>2000</v>
      </c>
      <c r="P206" s="107">
        <v>1666.6666666666665</v>
      </c>
      <c r="Q206" s="107">
        <v>0</v>
      </c>
      <c r="R206" s="107">
        <v>-1666.6666666666665</v>
      </c>
      <c r="S206" s="107">
        <v>-100</v>
      </c>
      <c r="T206" s="104" t="s">
        <v>2846</v>
      </c>
    </row>
    <row r="207" spans="1:20" ht="27" hidden="1" customHeight="1" x14ac:dyDescent="0.25">
      <c r="A207" s="103">
        <v>43677</v>
      </c>
      <c r="B207" s="104" t="s">
        <v>2922</v>
      </c>
      <c r="C207" s="105">
        <v>4</v>
      </c>
      <c r="D207" s="104" t="s">
        <v>16</v>
      </c>
      <c r="E207" s="104" t="s">
        <v>2019</v>
      </c>
      <c r="F207" s="104" t="s">
        <v>473</v>
      </c>
      <c r="G207" s="104" t="s">
        <v>474</v>
      </c>
      <c r="H207" s="104" t="s">
        <v>2899</v>
      </c>
      <c r="I207" s="104" t="s">
        <v>2900</v>
      </c>
      <c r="J207" s="104" t="s">
        <v>2898</v>
      </c>
      <c r="K207" s="104" t="s">
        <v>1944</v>
      </c>
      <c r="L207" s="115" t="s">
        <v>2855</v>
      </c>
      <c r="M207" s="104" t="s">
        <v>2901</v>
      </c>
      <c r="N207" s="107">
        <v>2286774.06</v>
      </c>
      <c r="O207" s="107">
        <v>0</v>
      </c>
      <c r="P207" s="107">
        <v>0</v>
      </c>
      <c r="Q207" s="107">
        <v>7897885.2100000009</v>
      </c>
      <c r="R207" s="107">
        <v>7897885.21</v>
      </c>
      <c r="S207" s="108"/>
      <c r="T207" s="104" t="s">
        <v>2846</v>
      </c>
    </row>
    <row r="208" spans="1:20" ht="27" hidden="1" customHeight="1" x14ac:dyDescent="0.25">
      <c r="A208" s="103">
        <v>43677</v>
      </c>
      <c r="B208" s="104" t="s">
        <v>2922</v>
      </c>
      <c r="C208" s="105">
        <v>4</v>
      </c>
      <c r="D208" s="104" t="s">
        <v>16</v>
      </c>
      <c r="E208" s="104" t="s">
        <v>2019</v>
      </c>
      <c r="F208" s="104" t="s">
        <v>473</v>
      </c>
      <c r="G208" s="104" t="s">
        <v>474</v>
      </c>
      <c r="H208" s="104" t="s">
        <v>2902</v>
      </c>
      <c r="I208" s="104" t="s">
        <v>2903</v>
      </c>
      <c r="J208" s="104" t="s">
        <v>2904</v>
      </c>
      <c r="K208" s="104" t="s">
        <v>1944</v>
      </c>
      <c r="L208" s="115" t="s">
        <v>2856</v>
      </c>
      <c r="M208" s="104" t="s">
        <v>2905</v>
      </c>
      <c r="N208" s="107">
        <v>12775031.689999999</v>
      </c>
      <c r="O208" s="107">
        <v>0</v>
      </c>
      <c r="P208" s="107">
        <v>0</v>
      </c>
      <c r="Q208" s="107">
        <v>29779981.299999997</v>
      </c>
      <c r="R208" s="107">
        <v>29779981.300000001</v>
      </c>
      <c r="S208" s="108"/>
      <c r="T208" s="104" t="s">
        <v>2846</v>
      </c>
    </row>
    <row r="209" spans="1:20" ht="27" hidden="1" customHeight="1" x14ac:dyDescent="0.25">
      <c r="A209" s="103">
        <v>43677</v>
      </c>
      <c r="B209" s="104" t="s">
        <v>2922</v>
      </c>
      <c r="C209" s="105">
        <v>4</v>
      </c>
      <c r="D209" s="104" t="s">
        <v>16</v>
      </c>
      <c r="E209" s="104" t="s">
        <v>2019</v>
      </c>
      <c r="F209" s="104" t="s">
        <v>473</v>
      </c>
      <c r="G209" s="104" t="s">
        <v>474</v>
      </c>
      <c r="H209" s="104" t="s">
        <v>2902</v>
      </c>
      <c r="I209" s="104" t="s">
        <v>2903</v>
      </c>
      <c r="J209" s="104" t="s">
        <v>2904</v>
      </c>
      <c r="K209" s="104" t="s">
        <v>1944</v>
      </c>
      <c r="L209" s="115" t="s">
        <v>2857</v>
      </c>
      <c r="M209" s="104" t="s">
        <v>2906</v>
      </c>
      <c r="N209" s="107">
        <v>-17728902.140000001</v>
      </c>
      <c r="O209" s="107">
        <v>0</v>
      </c>
      <c r="P209" s="107">
        <v>0</v>
      </c>
      <c r="Q209" s="107">
        <v>-29808792.18</v>
      </c>
      <c r="R209" s="107">
        <v>-29808792.18</v>
      </c>
      <c r="S209" s="108"/>
      <c r="T209" s="104" t="s">
        <v>2846</v>
      </c>
    </row>
    <row r="210" spans="1:20" ht="27" hidden="1" customHeight="1" x14ac:dyDescent="0.25">
      <c r="A210" s="103">
        <v>43677</v>
      </c>
      <c r="B210" s="104" t="s">
        <v>2922</v>
      </c>
      <c r="C210" s="105">
        <v>4</v>
      </c>
      <c r="D210" s="104" t="s">
        <v>16</v>
      </c>
      <c r="E210" s="104" t="s">
        <v>2019</v>
      </c>
      <c r="F210" s="104" t="s">
        <v>475</v>
      </c>
      <c r="G210" s="104" t="s">
        <v>476</v>
      </c>
      <c r="H210" s="104" t="s">
        <v>2896</v>
      </c>
      <c r="I210" s="104" t="s">
        <v>2811</v>
      </c>
      <c r="J210" s="104" t="s">
        <v>2896</v>
      </c>
      <c r="K210" s="104" t="s">
        <v>2897</v>
      </c>
      <c r="L210" s="115" t="s">
        <v>2790</v>
      </c>
      <c r="M210" s="104" t="s">
        <v>2791</v>
      </c>
      <c r="N210" s="107">
        <v>30925723.899999999</v>
      </c>
      <c r="O210" s="107">
        <v>31000000</v>
      </c>
      <c r="P210" s="107">
        <v>25833333.333333336</v>
      </c>
      <c r="Q210" s="107">
        <v>32976989.879999992</v>
      </c>
      <c r="R210" s="107">
        <v>7143656.5466666659</v>
      </c>
      <c r="S210" s="107">
        <v>27.652864051612902</v>
      </c>
      <c r="T210" s="104" t="s">
        <v>2846</v>
      </c>
    </row>
    <row r="211" spans="1:20" ht="27" hidden="1" customHeight="1" x14ac:dyDescent="0.25">
      <c r="A211" s="103">
        <v>43677</v>
      </c>
      <c r="B211" s="104" t="s">
        <v>2922</v>
      </c>
      <c r="C211" s="105">
        <v>4</v>
      </c>
      <c r="D211" s="104" t="s">
        <v>16</v>
      </c>
      <c r="E211" s="104" t="s">
        <v>2019</v>
      </c>
      <c r="F211" s="104" t="s">
        <v>475</v>
      </c>
      <c r="G211" s="104" t="s">
        <v>476</v>
      </c>
      <c r="H211" s="104" t="s">
        <v>2896</v>
      </c>
      <c r="I211" s="104" t="s">
        <v>2811</v>
      </c>
      <c r="J211" s="104" t="s">
        <v>2896</v>
      </c>
      <c r="K211" s="104" t="s">
        <v>2897</v>
      </c>
      <c r="L211" s="115" t="s">
        <v>2792</v>
      </c>
      <c r="M211" s="104" t="s">
        <v>2793</v>
      </c>
      <c r="N211" s="107">
        <v>173550</v>
      </c>
      <c r="O211" s="107">
        <v>100000</v>
      </c>
      <c r="P211" s="107">
        <v>83333.333333333343</v>
      </c>
      <c r="Q211" s="107">
        <v>145050</v>
      </c>
      <c r="R211" s="107">
        <v>61716.666666666672</v>
      </c>
      <c r="S211" s="107">
        <v>74.06</v>
      </c>
      <c r="T211" s="104" t="s">
        <v>2846</v>
      </c>
    </row>
    <row r="212" spans="1:20" ht="27" hidden="1" customHeight="1" x14ac:dyDescent="0.25">
      <c r="A212" s="103">
        <v>43677</v>
      </c>
      <c r="B212" s="104" t="s">
        <v>2922</v>
      </c>
      <c r="C212" s="105">
        <v>4</v>
      </c>
      <c r="D212" s="104" t="s">
        <v>16</v>
      </c>
      <c r="E212" s="104" t="s">
        <v>2019</v>
      </c>
      <c r="F212" s="104" t="s">
        <v>475</v>
      </c>
      <c r="G212" s="104" t="s">
        <v>476</v>
      </c>
      <c r="H212" s="104" t="s">
        <v>2896</v>
      </c>
      <c r="I212" s="104" t="s">
        <v>2811</v>
      </c>
      <c r="J212" s="104" t="s">
        <v>2896</v>
      </c>
      <c r="K212" s="104" t="s">
        <v>2897</v>
      </c>
      <c r="L212" s="115" t="s">
        <v>2794</v>
      </c>
      <c r="M212" s="104" t="s">
        <v>2795</v>
      </c>
      <c r="N212" s="107">
        <v>291848</v>
      </c>
      <c r="O212" s="107">
        <v>300000</v>
      </c>
      <c r="P212" s="107">
        <v>250000</v>
      </c>
      <c r="Q212" s="107">
        <v>326206</v>
      </c>
      <c r="R212" s="107">
        <v>76206</v>
      </c>
      <c r="S212" s="107">
        <v>30.482399999999998</v>
      </c>
      <c r="T212" s="104" t="s">
        <v>2846</v>
      </c>
    </row>
    <row r="213" spans="1:20" ht="27" hidden="1" customHeight="1" x14ac:dyDescent="0.25">
      <c r="A213" s="103">
        <v>43677</v>
      </c>
      <c r="B213" s="104" t="s">
        <v>2922</v>
      </c>
      <c r="C213" s="105">
        <v>4</v>
      </c>
      <c r="D213" s="104" t="s">
        <v>16</v>
      </c>
      <c r="E213" s="104" t="s">
        <v>2019</v>
      </c>
      <c r="F213" s="104" t="s">
        <v>475</v>
      </c>
      <c r="G213" s="104" t="s">
        <v>476</v>
      </c>
      <c r="H213" s="104" t="s">
        <v>2896</v>
      </c>
      <c r="I213" s="104" t="s">
        <v>2811</v>
      </c>
      <c r="J213" s="104" t="s">
        <v>2896</v>
      </c>
      <c r="K213" s="104" t="s">
        <v>2897</v>
      </c>
      <c r="L213" s="115" t="s">
        <v>2797</v>
      </c>
      <c r="M213" s="104" t="s">
        <v>2798</v>
      </c>
      <c r="N213" s="107">
        <v>5891899.8399999999</v>
      </c>
      <c r="O213" s="107">
        <v>5800000</v>
      </c>
      <c r="P213" s="107">
        <v>4833333.333333333</v>
      </c>
      <c r="Q213" s="107">
        <v>5581960.1900000004</v>
      </c>
      <c r="R213" s="107">
        <v>748626.85666666669</v>
      </c>
      <c r="S213" s="107">
        <v>15.48883151724138</v>
      </c>
      <c r="T213" s="104" t="s">
        <v>2846</v>
      </c>
    </row>
    <row r="214" spans="1:20" ht="27" hidden="1" customHeight="1" x14ac:dyDescent="0.25">
      <c r="A214" s="103">
        <v>43677</v>
      </c>
      <c r="B214" s="104" t="s">
        <v>2922</v>
      </c>
      <c r="C214" s="105">
        <v>4</v>
      </c>
      <c r="D214" s="104" t="s">
        <v>16</v>
      </c>
      <c r="E214" s="104" t="s">
        <v>2019</v>
      </c>
      <c r="F214" s="104" t="s">
        <v>475</v>
      </c>
      <c r="G214" s="104" t="s">
        <v>476</v>
      </c>
      <c r="H214" s="104" t="s">
        <v>2896</v>
      </c>
      <c r="I214" s="104" t="s">
        <v>2811</v>
      </c>
      <c r="J214" s="104" t="s">
        <v>2896</v>
      </c>
      <c r="K214" s="104" t="s">
        <v>2897</v>
      </c>
      <c r="L214" s="115" t="s">
        <v>2799</v>
      </c>
      <c r="M214" s="104" t="s">
        <v>2800</v>
      </c>
      <c r="N214" s="107">
        <v>3991468.31</v>
      </c>
      <c r="O214" s="107">
        <v>2500000</v>
      </c>
      <c r="P214" s="107">
        <v>2083333.3333333333</v>
      </c>
      <c r="Q214" s="107">
        <v>2926418.6400000006</v>
      </c>
      <c r="R214" s="107">
        <v>843085.30666666664</v>
      </c>
      <c r="S214" s="107">
        <v>40.468094720000003</v>
      </c>
      <c r="T214" s="104" t="s">
        <v>2846</v>
      </c>
    </row>
    <row r="215" spans="1:20" ht="27" hidden="1" customHeight="1" x14ac:dyDescent="0.25">
      <c r="A215" s="103">
        <v>43677</v>
      </c>
      <c r="B215" s="104" t="s">
        <v>2922</v>
      </c>
      <c r="C215" s="105">
        <v>4</v>
      </c>
      <c r="D215" s="104" t="s">
        <v>16</v>
      </c>
      <c r="E215" s="104" t="s">
        <v>2019</v>
      </c>
      <c r="F215" s="104" t="s">
        <v>475</v>
      </c>
      <c r="G215" s="104" t="s">
        <v>476</v>
      </c>
      <c r="H215" s="104" t="s">
        <v>2896</v>
      </c>
      <c r="I215" s="104" t="s">
        <v>2811</v>
      </c>
      <c r="J215" s="104" t="s">
        <v>2896</v>
      </c>
      <c r="K215" s="104" t="s">
        <v>2897</v>
      </c>
      <c r="L215" s="115" t="s">
        <v>2801</v>
      </c>
      <c r="M215" s="104" t="s">
        <v>2802</v>
      </c>
      <c r="N215" s="107">
        <v>70170.23</v>
      </c>
      <c r="O215" s="107">
        <v>10000</v>
      </c>
      <c r="P215" s="107">
        <v>8333.3333333333339</v>
      </c>
      <c r="Q215" s="107">
        <v>71675.100000000006</v>
      </c>
      <c r="R215" s="107">
        <v>63341.76666666667</v>
      </c>
      <c r="S215" s="107">
        <v>760.10119999999995</v>
      </c>
      <c r="T215" s="104" t="s">
        <v>2846</v>
      </c>
    </row>
    <row r="216" spans="1:20" ht="27" hidden="1" customHeight="1" x14ac:dyDescent="0.25">
      <c r="A216" s="103">
        <v>43677</v>
      </c>
      <c r="B216" s="104" t="s">
        <v>2922</v>
      </c>
      <c r="C216" s="105">
        <v>4</v>
      </c>
      <c r="D216" s="104" t="s">
        <v>16</v>
      </c>
      <c r="E216" s="104" t="s">
        <v>2019</v>
      </c>
      <c r="F216" s="104" t="s">
        <v>475</v>
      </c>
      <c r="G216" s="104" t="s">
        <v>476</v>
      </c>
      <c r="H216" s="104" t="s">
        <v>2896</v>
      </c>
      <c r="I216" s="104" t="s">
        <v>2811</v>
      </c>
      <c r="J216" s="104" t="s">
        <v>2896</v>
      </c>
      <c r="K216" s="104" t="s">
        <v>2897</v>
      </c>
      <c r="L216" s="115" t="s">
        <v>2803</v>
      </c>
      <c r="M216" s="104" t="s">
        <v>2804</v>
      </c>
      <c r="N216" s="107">
        <v>7292736.4500000002</v>
      </c>
      <c r="O216" s="107">
        <v>6000000</v>
      </c>
      <c r="P216" s="107">
        <v>5000000</v>
      </c>
      <c r="Q216" s="107">
        <v>4908831.7</v>
      </c>
      <c r="R216" s="107">
        <v>-91168.3</v>
      </c>
      <c r="S216" s="107">
        <v>-1.823366</v>
      </c>
      <c r="T216" s="104" t="s">
        <v>2847</v>
      </c>
    </row>
    <row r="217" spans="1:20" ht="27" hidden="1" customHeight="1" x14ac:dyDescent="0.25">
      <c r="A217" s="103">
        <v>43677</v>
      </c>
      <c r="B217" s="104" t="s">
        <v>2922</v>
      </c>
      <c r="C217" s="105">
        <v>4</v>
      </c>
      <c r="D217" s="104" t="s">
        <v>16</v>
      </c>
      <c r="E217" s="104" t="s">
        <v>2019</v>
      </c>
      <c r="F217" s="104" t="s">
        <v>475</v>
      </c>
      <c r="G217" s="104" t="s">
        <v>476</v>
      </c>
      <c r="H217" s="104" t="s">
        <v>2896</v>
      </c>
      <c r="I217" s="104" t="s">
        <v>2811</v>
      </c>
      <c r="J217" s="104" t="s">
        <v>2896</v>
      </c>
      <c r="K217" s="104" t="s">
        <v>2897</v>
      </c>
      <c r="L217" s="115" t="s">
        <v>2805</v>
      </c>
      <c r="M217" s="104" t="s">
        <v>2806</v>
      </c>
      <c r="N217" s="107">
        <v>29150794.579999998</v>
      </c>
      <c r="O217" s="107">
        <v>30000000</v>
      </c>
      <c r="P217" s="107">
        <v>25000000</v>
      </c>
      <c r="Q217" s="107">
        <v>24111904.640000001</v>
      </c>
      <c r="R217" s="107">
        <v>-888095.36</v>
      </c>
      <c r="S217" s="107">
        <v>-3.55238144</v>
      </c>
      <c r="T217" s="104" t="s">
        <v>2847</v>
      </c>
    </row>
    <row r="218" spans="1:20" ht="27" hidden="1" customHeight="1" x14ac:dyDescent="0.25">
      <c r="A218" s="103">
        <v>43677</v>
      </c>
      <c r="B218" s="104" t="s">
        <v>2922</v>
      </c>
      <c r="C218" s="105">
        <v>4</v>
      </c>
      <c r="D218" s="104" t="s">
        <v>16</v>
      </c>
      <c r="E218" s="104" t="s">
        <v>2019</v>
      </c>
      <c r="F218" s="104" t="s">
        <v>475</v>
      </c>
      <c r="G218" s="104" t="s">
        <v>476</v>
      </c>
      <c r="H218" s="104" t="s">
        <v>2896</v>
      </c>
      <c r="I218" s="104" t="s">
        <v>2811</v>
      </c>
      <c r="J218" s="104" t="s">
        <v>2896</v>
      </c>
      <c r="K218" s="104" t="s">
        <v>2897</v>
      </c>
      <c r="L218" s="115" t="s">
        <v>2807</v>
      </c>
      <c r="M218" s="104" t="s">
        <v>2808</v>
      </c>
      <c r="N218" s="107">
        <v>7454463.3899999997</v>
      </c>
      <c r="O218" s="107">
        <v>4000000</v>
      </c>
      <c r="P218" s="107">
        <v>3333333.3333333335</v>
      </c>
      <c r="Q218" s="107">
        <v>4231347.2699999996</v>
      </c>
      <c r="R218" s="107">
        <v>898013.93666666665</v>
      </c>
      <c r="S218" s="107">
        <v>26.940418099999999</v>
      </c>
      <c r="T218" s="104" t="s">
        <v>2846</v>
      </c>
    </row>
    <row r="219" spans="1:20" ht="27" hidden="1" customHeight="1" x14ac:dyDescent="0.25">
      <c r="A219" s="103">
        <v>43677</v>
      </c>
      <c r="B219" s="104" t="s">
        <v>2922</v>
      </c>
      <c r="C219" s="105">
        <v>4</v>
      </c>
      <c r="D219" s="104" t="s">
        <v>16</v>
      </c>
      <c r="E219" s="104" t="s">
        <v>2019</v>
      </c>
      <c r="F219" s="104" t="s">
        <v>475</v>
      </c>
      <c r="G219" s="104" t="s">
        <v>476</v>
      </c>
      <c r="H219" s="104" t="s">
        <v>2896</v>
      </c>
      <c r="I219" s="104" t="s">
        <v>2811</v>
      </c>
      <c r="J219" s="104" t="s">
        <v>2896</v>
      </c>
      <c r="K219" s="104" t="s">
        <v>2897</v>
      </c>
      <c r="L219" s="115" t="s">
        <v>2809</v>
      </c>
      <c r="M219" s="104" t="s">
        <v>2810</v>
      </c>
      <c r="N219" s="107">
        <v>1837439.11</v>
      </c>
      <c r="O219" s="107">
        <v>7500000</v>
      </c>
      <c r="P219" s="107">
        <v>6250000</v>
      </c>
      <c r="Q219" s="107">
        <v>746740.87</v>
      </c>
      <c r="R219" s="107">
        <v>-5503259.1299999999</v>
      </c>
      <c r="S219" s="107">
        <v>-88.05214608</v>
      </c>
      <c r="T219" s="104" t="s">
        <v>2847</v>
      </c>
    </row>
    <row r="220" spans="1:20" ht="27" hidden="1" customHeight="1" x14ac:dyDescent="0.25">
      <c r="A220" s="103">
        <v>43677</v>
      </c>
      <c r="B220" s="104" t="s">
        <v>2922</v>
      </c>
      <c r="C220" s="105">
        <v>4</v>
      </c>
      <c r="D220" s="104" t="s">
        <v>16</v>
      </c>
      <c r="E220" s="104" t="s">
        <v>2019</v>
      </c>
      <c r="F220" s="104" t="s">
        <v>475</v>
      </c>
      <c r="G220" s="104" t="s">
        <v>476</v>
      </c>
      <c r="H220" s="104" t="s">
        <v>2896</v>
      </c>
      <c r="I220" s="104" t="s">
        <v>2811</v>
      </c>
      <c r="J220" s="104" t="s">
        <v>2896</v>
      </c>
      <c r="K220" s="104" t="s">
        <v>2897</v>
      </c>
      <c r="L220" s="115" t="s">
        <v>2872</v>
      </c>
      <c r="M220" s="104" t="s">
        <v>2796</v>
      </c>
      <c r="N220" s="107">
        <v>688667.4</v>
      </c>
      <c r="O220" s="107">
        <v>600000</v>
      </c>
      <c r="P220" s="107">
        <v>500000</v>
      </c>
      <c r="Q220" s="107">
        <v>658556.36999999988</v>
      </c>
      <c r="R220" s="107">
        <v>158556.37</v>
      </c>
      <c r="S220" s="107">
        <v>31.711274</v>
      </c>
      <c r="T220" s="104" t="s">
        <v>2846</v>
      </c>
    </row>
    <row r="221" spans="1:20" ht="27" hidden="1" customHeight="1" x14ac:dyDescent="0.25">
      <c r="A221" s="103">
        <v>43677</v>
      </c>
      <c r="B221" s="104" t="s">
        <v>2922</v>
      </c>
      <c r="C221" s="105">
        <v>4</v>
      </c>
      <c r="D221" s="104" t="s">
        <v>16</v>
      </c>
      <c r="E221" s="104" t="s">
        <v>2019</v>
      </c>
      <c r="F221" s="104" t="s">
        <v>475</v>
      </c>
      <c r="G221" s="104" t="s">
        <v>476</v>
      </c>
      <c r="H221" s="104" t="s">
        <v>2898</v>
      </c>
      <c r="I221" s="104" t="s">
        <v>2839</v>
      </c>
      <c r="J221" s="104" t="s">
        <v>2896</v>
      </c>
      <c r="K221" s="104" t="s">
        <v>2897</v>
      </c>
      <c r="L221" s="111" t="s">
        <v>2812</v>
      </c>
      <c r="M221" s="104" t="s">
        <v>2813</v>
      </c>
      <c r="N221" s="107">
        <v>8501184.8800000008</v>
      </c>
      <c r="O221" s="107">
        <v>8500000</v>
      </c>
      <c r="P221" s="107">
        <v>7083333.333333333</v>
      </c>
      <c r="Q221" s="107">
        <v>7522952.3600000003</v>
      </c>
      <c r="R221" s="107">
        <v>439619.02666666667</v>
      </c>
      <c r="S221" s="107">
        <v>6.2063862588235299</v>
      </c>
      <c r="T221" s="104" t="s">
        <v>2847</v>
      </c>
    </row>
    <row r="222" spans="1:20" ht="27" hidden="1" customHeight="1" x14ac:dyDescent="0.25">
      <c r="A222" s="103">
        <v>43677</v>
      </c>
      <c r="B222" s="104" t="s">
        <v>2922</v>
      </c>
      <c r="C222" s="105">
        <v>4</v>
      </c>
      <c r="D222" s="104" t="s">
        <v>16</v>
      </c>
      <c r="E222" s="104" t="s">
        <v>2019</v>
      </c>
      <c r="F222" s="104" t="s">
        <v>475</v>
      </c>
      <c r="G222" s="104" t="s">
        <v>476</v>
      </c>
      <c r="H222" s="104" t="s">
        <v>2898</v>
      </c>
      <c r="I222" s="104" t="s">
        <v>2839</v>
      </c>
      <c r="J222" s="104" t="s">
        <v>2896</v>
      </c>
      <c r="K222" s="104" t="s">
        <v>2897</v>
      </c>
      <c r="L222" s="111" t="s">
        <v>2814</v>
      </c>
      <c r="M222" s="104" t="s">
        <v>2815</v>
      </c>
      <c r="N222" s="107">
        <v>1406443.3</v>
      </c>
      <c r="O222" s="107">
        <v>1500000</v>
      </c>
      <c r="P222" s="107">
        <v>1250000</v>
      </c>
      <c r="Q222" s="107">
        <v>1492736.81</v>
      </c>
      <c r="R222" s="107">
        <v>242736.81</v>
      </c>
      <c r="S222" s="107">
        <v>19.418944799999998</v>
      </c>
      <c r="T222" s="104" t="s">
        <v>2847</v>
      </c>
    </row>
    <row r="223" spans="1:20" ht="27" hidden="1" customHeight="1" x14ac:dyDescent="0.25">
      <c r="A223" s="103">
        <v>43677</v>
      </c>
      <c r="B223" s="104" t="s">
        <v>2922</v>
      </c>
      <c r="C223" s="105">
        <v>4</v>
      </c>
      <c r="D223" s="104" t="s">
        <v>16</v>
      </c>
      <c r="E223" s="104" t="s">
        <v>2019</v>
      </c>
      <c r="F223" s="104" t="s">
        <v>475</v>
      </c>
      <c r="G223" s="104" t="s">
        <v>476</v>
      </c>
      <c r="H223" s="104" t="s">
        <v>2898</v>
      </c>
      <c r="I223" s="104" t="s">
        <v>2839</v>
      </c>
      <c r="J223" s="104" t="s">
        <v>2896</v>
      </c>
      <c r="K223" s="104" t="s">
        <v>2897</v>
      </c>
      <c r="L223" s="111" t="s">
        <v>2816</v>
      </c>
      <c r="M223" s="104" t="s">
        <v>2817</v>
      </c>
      <c r="N223" s="107">
        <v>163638.39999999999</v>
      </c>
      <c r="O223" s="107">
        <v>1600000</v>
      </c>
      <c r="P223" s="107">
        <v>1333333.3333333335</v>
      </c>
      <c r="Q223" s="107">
        <v>113134</v>
      </c>
      <c r="R223" s="107">
        <v>-1220199.3333333333</v>
      </c>
      <c r="S223" s="107">
        <v>-91.514949999999999</v>
      </c>
      <c r="T223" s="104" t="s">
        <v>2846</v>
      </c>
    </row>
    <row r="224" spans="1:20" ht="27" hidden="1" customHeight="1" x14ac:dyDescent="0.25">
      <c r="A224" s="103">
        <v>43677</v>
      </c>
      <c r="B224" s="104" t="s">
        <v>2922</v>
      </c>
      <c r="C224" s="105">
        <v>4</v>
      </c>
      <c r="D224" s="104" t="s">
        <v>16</v>
      </c>
      <c r="E224" s="104" t="s">
        <v>2019</v>
      </c>
      <c r="F224" s="104" t="s">
        <v>475</v>
      </c>
      <c r="G224" s="104" t="s">
        <v>476</v>
      </c>
      <c r="H224" s="104" t="s">
        <v>2898</v>
      </c>
      <c r="I224" s="104" t="s">
        <v>2839</v>
      </c>
      <c r="J224" s="104" t="s">
        <v>2896</v>
      </c>
      <c r="K224" s="104" t="s">
        <v>2897</v>
      </c>
      <c r="L224" s="111" t="s">
        <v>2818</v>
      </c>
      <c r="M224" s="104" t="s">
        <v>2819</v>
      </c>
      <c r="N224" s="107">
        <v>2794327.04</v>
      </c>
      <c r="O224" s="107">
        <v>2300000</v>
      </c>
      <c r="P224" s="107">
        <v>1916666.6666666665</v>
      </c>
      <c r="Q224" s="107">
        <v>2032161.87</v>
      </c>
      <c r="R224" s="107">
        <v>115495.20333333334</v>
      </c>
      <c r="S224" s="107">
        <v>6.0258366956521749</v>
      </c>
      <c r="T224" s="104" t="s">
        <v>2847</v>
      </c>
    </row>
    <row r="225" spans="1:20" ht="27" hidden="1" customHeight="1" x14ac:dyDescent="0.25">
      <c r="A225" s="103">
        <v>43677</v>
      </c>
      <c r="B225" s="104" t="s">
        <v>2922</v>
      </c>
      <c r="C225" s="105">
        <v>4</v>
      </c>
      <c r="D225" s="104" t="s">
        <v>16</v>
      </c>
      <c r="E225" s="104" t="s">
        <v>2019</v>
      </c>
      <c r="F225" s="104" t="s">
        <v>475</v>
      </c>
      <c r="G225" s="104" t="s">
        <v>476</v>
      </c>
      <c r="H225" s="104" t="s">
        <v>2898</v>
      </c>
      <c r="I225" s="104" t="s">
        <v>2839</v>
      </c>
      <c r="J225" s="104" t="s">
        <v>2896</v>
      </c>
      <c r="K225" s="104" t="s">
        <v>2897</v>
      </c>
      <c r="L225" s="111" t="s">
        <v>2820</v>
      </c>
      <c r="M225" s="104" t="s">
        <v>2821</v>
      </c>
      <c r="N225" s="107">
        <v>29150794.579999998</v>
      </c>
      <c r="O225" s="107">
        <v>30000000</v>
      </c>
      <c r="P225" s="107">
        <v>25000000</v>
      </c>
      <c r="Q225" s="107">
        <v>24180604.640000001</v>
      </c>
      <c r="R225" s="107">
        <v>-819395.36</v>
      </c>
      <c r="S225" s="107">
        <v>-3.2775814400000001</v>
      </c>
      <c r="T225" s="104" t="s">
        <v>2846</v>
      </c>
    </row>
    <row r="226" spans="1:20" ht="27" hidden="1" customHeight="1" x14ac:dyDescent="0.25">
      <c r="A226" s="103">
        <v>43677</v>
      </c>
      <c r="B226" s="104" t="s">
        <v>2922</v>
      </c>
      <c r="C226" s="105">
        <v>4</v>
      </c>
      <c r="D226" s="104" t="s">
        <v>16</v>
      </c>
      <c r="E226" s="104" t="s">
        <v>2019</v>
      </c>
      <c r="F226" s="104" t="s">
        <v>475</v>
      </c>
      <c r="G226" s="104" t="s">
        <v>476</v>
      </c>
      <c r="H226" s="104" t="s">
        <v>2898</v>
      </c>
      <c r="I226" s="104" t="s">
        <v>2839</v>
      </c>
      <c r="J226" s="104" t="s">
        <v>2896</v>
      </c>
      <c r="K226" s="104" t="s">
        <v>2897</v>
      </c>
      <c r="L226" s="111" t="s">
        <v>2822</v>
      </c>
      <c r="M226" s="104" t="s">
        <v>2848</v>
      </c>
      <c r="N226" s="107">
        <v>7184183</v>
      </c>
      <c r="O226" s="107">
        <v>7200000</v>
      </c>
      <c r="P226" s="107">
        <v>6000000</v>
      </c>
      <c r="Q226" s="107">
        <v>5982850</v>
      </c>
      <c r="R226" s="107">
        <v>-17150</v>
      </c>
      <c r="S226" s="107">
        <v>-0.28583333333333338</v>
      </c>
      <c r="T226" s="104" t="s">
        <v>2846</v>
      </c>
    </row>
    <row r="227" spans="1:20" ht="27" hidden="1" customHeight="1" x14ac:dyDescent="0.25">
      <c r="A227" s="103">
        <v>43677</v>
      </c>
      <c r="B227" s="104" t="s">
        <v>2922</v>
      </c>
      <c r="C227" s="105">
        <v>4</v>
      </c>
      <c r="D227" s="104" t="s">
        <v>16</v>
      </c>
      <c r="E227" s="104" t="s">
        <v>2019</v>
      </c>
      <c r="F227" s="104" t="s">
        <v>475</v>
      </c>
      <c r="G227" s="104" t="s">
        <v>476</v>
      </c>
      <c r="H227" s="104" t="s">
        <v>2898</v>
      </c>
      <c r="I227" s="104" t="s">
        <v>2839</v>
      </c>
      <c r="J227" s="104" t="s">
        <v>2896</v>
      </c>
      <c r="K227" s="104" t="s">
        <v>2897</v>
      </c>
      <c r="L227" s="111" t="s">
        <v>2823</v>
      </c>
      <c r="M227" s="104" t="s">
        <v>2824</v>
      </c>
      <c r="N227" s="107">
        <v>12176363.33</v>
      </c>
      <c r="O227" s="107">
        <v>12000000</v>
      </c>
      <c r="P227" s="107">
        <v>10000000</v>
      </c>
      <c r="Q227" s="107">
        <v>11319587.25</v>
      </c>
      <c r="R227" s="107">
        <v>1319587.25</v>
      </c>
      <c r="S227" s="107">
        <v>13.1958725</v>
      </c>
      <c r="T227" s="104" t="s">
        <v>2847</v>
      </c>
    </row>
    <row r="228" spans="1:20" ht="27" hidden="1" customHeight="1" x14ac:dyDescent="0.25">
      <c r="A228" s="103">
        <v>43677</v>
      </c>
      <c r="B228" s="104" t="s">
        <v>2922</v>
      </c>
      <c r="C228" s="105">
        <v>4</v>
      </c>
      <c r="D228" s="104" t="s">
        <v>16</v>
      </c>
      <c r="E228" s="104" t="s">
        <v>2019</v>
      </c>
      <c r="F228" s="104" t="s">
        <v>475</v>
      </c>
      <c r="G228" s="104" t="s">
        <v>476</v>
      </c>
      <c r="H228" s="104" t="s">
        <v>2898</v>
      </c>
      <c r="I228" s="104" t="s">
        <v>2839</v>
      </c>
      <c r="J228" s="104" t="s">
        <v>2896</v>
      </c>
      <c r="K228" s="104" t="s">
        <v>2897</v>
      </c>
      <c r="L228" s="111" t="s">
        <v>2825</v>
      </c>
      <c r="M228" s="104" t="s">
        <v>2826</v>
      </c>
      <c r="N228" s="107">
        <v>1908608.03</v>
      </c>
      <c r="O228" s="107">
        <v>2000000</v>
      </c>
      <c r="P228" s="107">
        <v>1666666.6666666667</v>
      </c>
      <c r="Q228" s="107">
        <v>1676148.52</v>
      </c>
      <c r="R228" s="107">
        <v>9481.8533333333326</v>
      </c>
      <c r="S228" s="107">
        <v>0.56891119999999995</v>
      </c>
      <c r="T228" s="104" t="s">
        <v>2847</v>
      </c>
    </row>
    <row r="229" spans="1:20" ht="27" hidden="1" customHeight="1" x14ac:dyDescent="0.25">
      <c r="A229" s="103">
        <v>43677</v>
      </c>
      <c r="B229" s="104" t="s">
        <v>2922</v>
      </c>
      <c r="C229" s="105">
        <v>4</v>
      </c>
      <c r="D229" s="104" t="s">
        <v>16</v>
      </c>
      <c r="E229" s="104" t="s">
        <v>2019</v>
      </c>
      <c r="F229" s="104" t="s">
        <v>475</v>
      </c>
      <c r="G229" s="104" t="s">
        <v>476</v>
      </c>
      <c r="H229" s="104" t="s">
        <v>2898</v>
      </c>
      <c r="I229" s="104" t="s">
        <v>2839</v>
      </c>
      <c r="J229" s="104" t="s">
        <v>2896</v>
      </c>
      <c r="K229" s="104" t="s">
        <v>2897</v>
      </c>
      <c r="L229" s="111" t="s">
        <v>2827</v>
      </c>
      <c r="M229" s="104" t="s">
        <v>2828</v>
      </c>
      <c r="N229" s="107">
        <v>2321974.37</v>
      </c>
      <c r="O229" s="107">
        <v>2000000</v>
      </c>
      <c r="P229" s="107">
        <v>1666666.6666666667</v>
      </c>
      <c r="Q229" s="107">
        <v>1693450.1700000002</v>
      </c>
      <c r="R229" s="107">
        <v>26783.50333333333</v>
      </c>
      <c r="S229" s="107">
        <v>1.6070101999999999</v>
      </c>
      <c r="T229" s="104" t="s">
        <v>2847</v>
      </c>
    </row>
    <row r="230" spans="1:20" ht="27" hidden="1" customHeight="1" x14ac:dyDescent="0.25">
      <c r="A230" s="103">
        <v>43677</v>
      </c>
      <c r="B230" s="104" t="s">
        <v>2922</v>
      </c>
      <c r="C230" s="105">
        <v>4</v>
      </c>
      <c r="D230" s="104" t="s">
        <v>16</v>
      </c>
      <c r="E230" s="104" t="s">
        <v>2019</v>
      </c>
      <c r="F230" s="104" t="s">
        <v>475</v>
      </c>
      <c r="G230" s="104" t="s">
        <v>476</v>
      </c>
      <c r="H230" s="104" t="s">
        <v>2898</v>
      </c>
      <c r="I230" s="104" t="s">
        <v>2839</v>
      </c>
      <c r="J230" s="104" t="s">
        <v>2896</v>
      </c>
      <c r="K230" s="104" t="s">
        <v>2897</v>
      </c>
      <c r="L230" s="111" t="s">
        <v>2829</v>
      </c>
      <c r="M230" s="104" t="s">
        <v>2830</v>
      </c>
      <c r="N230" s="107">
        <v>2449809.12</v>
      </c>
      <c r="O230" s="107">
        <v>2400000</v>
      </c>
      <c r="P230" s="107">
        <v>2000000</v>
      </c>
      <c r="Q230" s="107">
        <v>2243124.1199999996</v>
      </c>
      <c r="R230" s="107">
        <v>243124.12</v>
      </c>
      <c r="S230" s="107">
        <v>12.156205999999999</v>
      </c>
      <c r="T230" s="104" t="s">
        <v>2847</v>
      </c>
    </row>
    <row r="231" spans="1:20" ht="27" hidden="1" customHeight="1" x14ac:dyDescent="0.25">
      <c r="A231" s="103">
        <v>43677</v>
      </c>
      <c r="B231" s="104" t="s">
        <v>2922</v>
      </c>
      <c r="C231" s="105">
        <v>4</v>
      </c>
      <c r="D231" s="104" t="s">
        <v>16</v>
      </c>
      <c r="E231" s="104" t="s">
        <v>2019</v>
      </c>
      <c r="F231" s="104" t="s">
        <v>475</v>
      </c>
      <c r="G231" s="104" t="s">
        <v>476</v>
      </c>
      <c r="H231" s="104" t="s">
        <v>2898</v>
      </c>
      <c r="I231" s="104" t="s">
        <v>2839</v>
      </c>
      <c r="J231" s="104" t="s">
        <v>2896</v>
      </c>
      <c r="K231" s="104" t="s">
        <v>2897</v>
      </c>
      <c r="L231" s="111" t="s">
        <v>2831</v>
      </c>
      <c r="M231" s="104" t="s">
        <v>2832</v>
      </c>
      <c r="N231" s="107">
        <v>2703285.31</v>
      </c>
      <c r="O231" s="107">
        <v>1500000</v>
      </c>
      <c r="P231" s="107">
        <v>1250000</v>
      </c>
      <c r="Q231" s="107">
        <v>1326363.5699999998</v>
      </c>
      <c r="R231" s="107">
        <v>76363.570000000007</v>
      </c>
      <c r="S231" s="107">
        <v>6.1090856000000002</v>
      </c>
      <c r="T231" s="104" t="s">
        <v>2847</v>
      </c>
    </row>
    <row r="232" spans="1:20" ht="27" hidden="1" customHeight="1" x14ac:dyDescent="0.25">
      <c r="A232" s="103">
        <v>43677</v>
      </c>
      <c r="B232" s="104" t="s">
        <v>2922</v>
      </c>
      <c r="C232" s="105">
        <v>4</v>
      </c>
      <c r="D232" s="104" t="s">
        <v>16</v>
      </c>
      <c r="E232" s="104" t="s">
        <v>2019</v>
      </c>
      <c r="F232" s="104" t="s">
        <v>475</v>
      </c>
      <c r="G232" s="104" t="s">
        <v>476</v>
      </c>
      <c r="H232" s="104" t="s">
        <v>2898</v>
      </c>
      <c r="I232" s="104" t="s">
        <v>2839</v>
      </c>
      <c r="J232" s="104" t="s">
        <v>2896</v>
      </c>
      <c r="K232" s="104" t="s">
        <v>2897</v>
      </c>
      <c r="L232" s="111" t="s">
        <v>2833</v>
      </c>
      <c r="M232" s="104" t="s">
        <v>2834</v>
      </c>
      <c r="N232" s="107">
        <v>2870894.06</v>
      </c>
      <c r="O232" s="107">
        <v>2800000</v>
      </c>
      <c r="P232" s="107">
        <v>2333333.333333333</v>
      </c>
      <c r="Q232" s="107">
        <v>2231704.7699999996</v>
      </c>
      <c r="R232" s="107">
        <v>-101628.56333333334</v>
      </c>
      <c r="S232" s="107">
        <v>-4.3555098571428568</v>
      </c>
      <c r="T232" s="104" t="s">
        <v>2846</v>
      </c>
    </row>
    <row r="233" spans="1:20" ht="27" hidden="1" customHeight="1" x14ac:dyDescent="0.25">
      <c r="A233" s="103">
        <v>43677</v>
      </c>
      <c r="B233" s="104" t="s">
        <v>2922</v>
      </c>
      <c r="C233" s="105">
        <v>4</v>
      </c>
      <c r="D233" s="104" t="s">
        <v>16</v>
      </c>
      <c r="E233" s="104" t="s">
        <v>2019</v>
      </c>
      <c r="F233" s="104" t="s">
        <v>475</v>
      </c>
      <c r="G233" s="104" t="s">
        <v>476</v>
      </c>
      <c r="H233" s="104" t="s">
        <v>2898</v>
      </c>
      <c r="I233" s="104" t="s">
        <v>2839</v>
      </c>
      <c r="J233" s="104" t="s">
        <v>2896</v>
      </c>
      <c r="K233" s="104" t="s">
        <v>2897</v>
      </c>
      <c r="L233" s="111" t="s">
        <v>2835</v>
      </c>
      <c r="M233" s="104" t="s">
        <v>2836</v>
      </c>
      <c r="N233" s="107">
        <v>287826.34999999998</v>
      </c>
      <c r="O233" s="107">
        <v>200000</v>
      </c>
      <c r="P233" s="107">
        <v>166666.66666666669</v>
      </c>
      <c r="Q233" s="107">
        <v>31898.15</v>
      </c>
      <c r="R233" s="107">
        <v>-134768.51666666666</v>
      </c>
      <c r="S233" s="107">
        <v>-80.861109999999996</v>
      </c>
      <c r="T233" s="104" t="s">
        <v>2846</v>
      </c>
    </row>
    <row r="234" spans="1:20" ht="27" hidden="1" customHeight="1" x14ac:dyDescent="0.25">
      <c r="A234" s="103">
        <v>43677</v>
      </c>
      <c r="B234" s="104" t="s">
        <v>2922</v>
      </c>
      <c r="C234" s="105">
        <v>4</v>
      </c>
      <c r="D234" s="104" t="s">
        <v>16</v>
      </c>
      <c r="E234" s="104" t="s">
        <v>2019</v>
      </c>
      <c r="F234" s="104" t="s">
        <v>475</v>
      </c>
      <c r="G234" s="104" t="s">
        <v>476</v>
      </c>
      <c r="H234" s="104" t="s">
        <v>2898</v>
      </c>
      <c r="I234" s="104" t="s">
        <v>2839</v>
      </c>
      <c r="J234" s="104" t="s">
        <v>2896</v>
      </c>
      <c r="K234" s="104" t="s">
        <v>2897</v>
      </c>
      <c r="L234" s="111" t="s">
        <v>2837</v>
      </c>
      <c r="M234" s="104" t="s">
        <v>2838</v>
      </c>
      <c r="N234" s="107">
        <v>9711722.5</v>
      </c>
      <c r="O234" s="107">
        <v>7000000</v>
      </c>
      <c r="P234" s="107">
        <v>5833333.333333334</v>
      </c>
      <c r="Q234" s="107">
        <v>8839288.75</v>
      </c>
      <c r="R234" s="107">
        <v>3005955.416666667</v>
      </c>
      <c r="S234" s="107">
        <v>51.530664285714288</v>
      </c>
      <c r="T234" s="104" t="s">
        <v>2847</v>
      </c>
    </row>
    <row r="235" spans="1:20" ht="27" hidden="1" customHeight="1" x14ac:dyDescent="0.25">
      <c r="A235" s="103">
        <v>43677</v>
      </c>
      <c r="B235" s="104" t="s">
        <v>2922</v>
      </c>
      <c r="C235" s="105">
        <v>4</v>
      </c>
      <c r="D235" s="104" t="s">
        <v>16</v>
      </c>
      <c r="E235" s="104" t="s">
        <v>2019</v>
      </c>
      <c r="F235" s="104" t="s">
        <v>475</v>
      </c>
      <c r="G235" s="104" t="s">
        <v>476</v>
      </c>
      <c r="H235" s="104" t="s">
        <v>2899</v>
      </c>
      <c r="I235" s="104" t="s">
        <v>2900</v>
      </c>
      <c r="J235" s="104" t="s">
        <v>2898</v>
      </c>
      <c r="K235" s="104" t="s">
        <v>1944</v>
      </c>
      <c r="L235" s="115" t="s">
        <v>2855</v>
      </c>
      <c r="M235" s="104" t="s">
        <v>2901</v>
      </c>
      <c r="N235" s="107">
        <v>5782091.5199999996</v>
      </c>
      <c r="O235" s="107">
        <v>0</v>
      </c>
      <c r="P235" s="107">
        <v>0</v>
      </c>
      <c r="Q235" s="107">
        <v>12873359.409999993</v>
      </c>
      <c r="R235" s="107">
        <v>12873359.41</v>
      </c>
      <c r="S235" s="108"/>
      <c r="T235" s="104" t="s">
        <v>2846</v>
      </c>
    </row>
    <row r="236" spans="1:20" ht="27" hidden="1" customHeight="1" x14ac:dyDescent="0.25">
      <c r="A236" s="103">
        <v>43677</v>
      </c>
      <c r="B236" s="104" t="s">
        <v>2922</v>
      </c>
      <c r="C236" s="105">
        <v>4</v>
      </c>
      <c r="D236" s="104" t="s">
        <v>16</v>
      </c>
      <c r="E236" s="104" t="s">
        <v>2019</v>
      </c>
      <c r="F236" s="104" t="s">
        <v>475</v>
      </c>
      <c r="G236" s="104" t="s">
        <v>476</v>
      </c>
      <c r="H236" s="104" t="s">
        <v>2902</v>
      </c>
      <c r="I236" s="104" t="s">
        <v>2903</v>
      </c>
      <c r="J236" s="104" t="s">
        <v>2904</v>
      </c>
      <c r="K236" s="104" t="s">
        <v>1944</v>
      </c>
      <c r="L236" s="115" t="s">
        <v>2856</v>
      </c>
      <c r="M236" s="104" t="s">
        <v>2905</v>
      </c>
      <c r="N236" s="107">
        <v>14763072.32</v>
      </c>
      <c r="O236" s="107">
        <v>0</v>
      </c>
      <c r="P236" s="107">
        <v>0</v>
      </c>
      <c r="Q236" s="107">
        <v>25728986.989999998</v>
      </c>
      <c r="R236" s="107">
        <v>25728986.989999998</v>
      </c>
      <c r="S236" s="108"/>
      <c r="T236" s="104" t="s">
        <v>2846</v>
      </c>
    </row>
    <row r="237" spans="1:20" ht="27" hidden="1" customHeight="1" x14ac:dyDescent="0.25">
      <c r="A237" s="103">
        <v>43677</v>
      </c>
      <c r="B237" s="104" t="s">
        <v>2922</v>
      </c>
      <c r="C237" s="105">
        <v>4</v>
      </c>
      <c r="D237" s="104" t="s">
        <v>16</v>
      </c>
      <c r="E237" s="104" t="s">
        <v>2019</v>
      </c>
      <c r="F237" s="104" t="s">
        <v>475</v>
      </c>
      <c r="G237" s="104" t="s">
        <v>476</v>
      </c>
      <c r="H237" s="104" t="s">
        <v>2902</v>
      </c>
      <c r="I237" s="104" t="s">
        <v>2903</v>
      </c>
      <c r="J237" s="104" t="s">
        <v>2904</v>
      </c>
      <c r="K237" s="104" t="s">
        <v>1944</v>
      </c>
      <c r="L237" s="115" t="s">
        <v>2857</v>
      </c>
      <c r="M237" s="104" t="s">
        <v>2906</v>
      </c>
      <c r="N237" s="107">
        <v>-19081623.359999999</v>
      </c>
      <c r="O237" s="107">
        <v>0</v>
      </c>
      <c r="P237" s="107">
        <v>0</v>
      </c>
      <c r="Q237" s="107">
        <v>-24677624.099999994</v>
      </c>
      <c r="R237" s="107">
        <v>-24677624.100000001</v>
      </c>
      <c r="S237" s="108"/>
      <c r="T237" s="104" t="s">
        <v>2846</v>
      </c>
    </row>
    <row r="238" spans="1:20" ht="27" hidden="1" customHeight="1" x14ac:dyDescent="0.25">
      <c r="A238" s="103">
        <v>43677</v>
      </c>
      <c r="B238" s="104" t="s">
        <v>2922</v>
      </c>
      <c r="C238" s="105">
        <v>4</v>
      </c>
      <c r="D238" s="104" t="s">
        <v>16</v>
      </c>
      <c r="E238" s="104" t="s">
        <v>2019</v>
      </c>
      <c r="F238" s="104" t="s">
        <v>477</v>
      </c>
      <c r="G238" s="104" t="s">
        <v>478</v>
      </c>
      <c r="H238" s="104" t="s">
        <v>2896</v>
      </c>
      <c r="I238" s="104" t="s">
        <v>2811</v>
      </c>
      <c r="J238" s="104" t="s">
        <v>2896</v>
      </c>
      <c r="K238" s="104" t="s">
        <v>2897</v>
      </c>
      <c r="L238" s="115" t="s">
        <v>2790</v>
      </c>
      <c r="M238" s="104" t="s">
        <v>2791</v>
      </c>
      <c r="N238" s="107">
        <v>29162673.18</v>
      </c>
      <c r="O238" s="107">
        <v>30100900.210000001</v>
      </c>
      <c r="P238" s="107">
        <v>25084083.508333333</v>
      </c>
      <c r="Q238" s="107">
        <v>33044802.399999991</v>
      </c>
      <c r="R238" s="107">
        <v>7960718.8916666666</v>
      </c>
      <c r="S238" s="107">
        <v>31.736136139962969</v>
      </c>
      <c r="T238" s="104" t="s">
        <v>2846</v>
      </c>
    </row>
    <row r="239" spans="1:20" ht="27" hidden="1" customHeight="1" x14ac:dyDescent="0.25">
      <c r="A239" s="103">
        <v>43677</v>
      </c>
      <c r="B239" s="104" t="s">
        <v>2922</v>
      </c>
      <c r="C239" s="105">
        <v>4</v>
      </c>
      <c r="D239" s="104" t="s">
        <v>16</v>
      </c>
      <c r="E239" s="104" t="s">
        <v>2019</v>
      </c>
      <c r="F239" s="104" t="s">
        <v>477</v>
      </c>
      <c r="G239" s="104" t="s">
        <v>478</v>
      </c>
      <c r="H239" s="104" t="s">
        <v>2896</v>
      </c>
      <c r="I239" s="104" t="s">
        <v>2811</v>
      </c>
      <c r="J239" s="104" t="s">
        <v>2896</v>
      </c>
      <c r="K239" s="104" t="s">
        <v>2897</v>
      </c>
      <c r="L239" s="115" t="s">
        <v>2792</v>
      </c>
      <c r="M239" s="104" t="s">
        <v>2793</v>
      </c>
      <c r="N239" s="107">
        <v>138950</v>
      </c>
      <c r="O239" s="107">
        <v>120000</v>
      </c>
      <c r="P239" s="107">
        <v>100000</v>
      </c>
      <c r="Q239" s="107">
        <v>123000</v>
      </c>
      <c r="R239" s="107">
        <v>23000</v>
      </c>
      <c r="S239" s="107">
        <v>23</v>
      </c>
      <c r="T239" s="104" t="s">
        <v>2846</v>
      </c>
    </row>
    <row r="240" spans="1:20" ht="27" hidden="1" customHeight="1" x14ac:dyDescent="0.25">
      <c r="A240" s="103">
        <v>43677</v>
      </c>
      <c r="B240" s="104" t="s">
        <v>2922</v>
      </c>
      <c r="C240" s="105">
        <v>4</v>
      </c>
      <c r="D240" s="104" t="s">
        <v>16</v>
      </c>
      <c r="E240" s="104" t="s">
        <v>2019</v>
      </c>
      <c r="F240" s="104" t="s">
        <v>477</v>
      </c>
      <c r="G240" s="104" t="s">
        <v>478</v>
      </c>
      <c r="H240" s="104" t="s">
        <v>2896</v>
      </c>
      <c r="I240" s="104" t="s">
        <v>2811</v>
      </c>
      <c r="J240" s="104" t="s">
        <v>2896</v>
      </c>
      <c r="K240" s="104" t="s">
        <v>2897</v>
      </c>
      <c r="L240" s="115" t="s">
        <v>2794</v>
      </c>
      <c r="M240" s="104" t="s">
        <v>2795</v>
      </c>
      <c r="N240" s="107">
        <v>11829</v>
      </c>
      <c r="O240" s="107">
        <v>20000</v>
      </c>
      <c r="P240" s="107">
        <v>16666.666666666668</v>
      </c>
      <c r="Q240" s="107">
        <v>40307</v>
      </c>
      <c r="R240" s="107">
        <v>23640.333333333336</v>
      </c>
      <c r="S240" s="107">
        <v>141.84200000000001</v>
      </c>
      <c r="T240" s="104" t="s">
        <v>2846</v>
      </c>
    </row>
    <row r="241" spans="1:20" ht="27" hidden="1" customHeight="1" x14ac:dyDescent="0.25">
      <c r="A241" s="103">
        <v>43677</v>
      </c>
      <c r="B241" s="104" t="s">
        <v>2922</v>
      </c>
      <c r="C241" s="105">
        <v>4</v>
      </c>
      <c r="D241" s="104" t="s">
        <v>16</v>
      </c>
      <c r="E241" s="104" t="s">
        <v>2019</v>
      </c>
      <c r="F241" s="104" t="s">
        <v>477</v>
      </c>
      <c r="G241" s="104" t="s">
        <v>478</v>
      </c>
      <c r="H241" s="104" t="s">
        <v>2896</v>
      </c>
      <c r="I241" s="104" t="s">
        <v>2811</v>
      </c>
      <c r="J241" s="104" t="s">
        <v>2896</v>
      </c>
      <c r="K241" s="104" t="s">
        <v>2897</v>
      </c>
      <c r="L241" s="115" t="s">
        <v>2797</v>
      </c>
      <c r="M241" s="104" t="s">
        <v>2798</v>
      </c>
      <c r="N241" s="107">
        <v>4168091.29</v>
      </c>
      <c r="O241" s="107">
        <v>4300000</v>
      </c>
      <c r="P241" s="107">
        <v>3583333.3333333335</v>
      </c>
      <c r="Q241" s="107">
        <v>3945465.99</v>
      </c>
      <c r="R241" s="107">
        <v>362132.65666666668</v>
      </c>
      <c r="S241" s="107">
        <v>10.106027627906977</v>
      </c>
      <c r="T241" s="104" t="s">
        <v>2846</v>
      </c>
    </row>
    <row r="242" spans="1:20" ht="27" hidden="1" customHeight="1" x14ac:dyDescent="0.25">
      <c r="A242" s="103">
        <v>43677</v>
      </c>
      <c r="B242" s="104" t="s">
        <v>2922</v>
      </c>
      <c r="C242" s="105">
        <v>4</v>
      </c>
      <c r="D242" s="104" t="s">
        <v>16</v>
      </c>
      <c r="E242" s="104" t="s">
        <v>2019</v>
      </c>
      <c r="F242" s="104" t="s">
        <v>477</v>
      </c>
      <c r="G242" s="104" t="s">
        <v>478</v>
      </c>
      <c r="H242" s="104" t="s">
        <v>2896</v>
      </c>
      <c r="I242" s="104" t="s">
        <v>2811</v>
      </c>
      <c r="J242" s="104" t="s">
        <v>2896</v>
      </c>
      <c r="K242" s="104" t="s">
        <v>2897</v>
      </c>
      <c r="L242" s="115" t="s">
        <v>2799</v>
      </c>
      <c r="M242" s="104" t="s">
        <v>2800</v>
      </c>
      <c r="N242" s="107">
        <v>3525982.72</v>
      </c>
      <c r="O242" s="107">
        <v>2750000</v>
      </c>
      <c r="P242" s="107">
        <v>2291666.6666666665</v>
      </c>
      <c r="Q242" s="107">
        <v>3149245.71</v>
      </c>
      <c r="R242" s="107">
        <v>857579.04333333333</v>
      </c>
      <c r="S242" s="107">
        <v>37.421630981818183</v>
      </c>
      <c r="T242" s="104" t="s">
        <v>2846</v>
      </c>
    </row>
    <row r="243" spans="1:20" ht="27" hidden="1" customHeight="1" x14ac:dyDescent="0.25">
      <c r="A243" s="103">
        <v>43677</v>
      </c>
      <c r="B243" s="104" t="s">
        <v>2922</v>
      </c>
      <c r="C243" s="105">
        <v>4</v>
      </c>
      <c r="D243" s="104" t="s">
        <v>16</v>
      </c>
      <c r="E243" s="104" t="s">
        <v>2019</v>
      </c>
      <c r="F243" s="104" t="s">
        <v>477</v>
      </c>
      <c r="G243" s="104" t="s">
        <v>478</v>
      </c>
      <c r="H243" s="104" t="s">
        <v>2896</v>
      </c>
      <c r="I243" s="104" t="s">
        <v>2811</v>
      </c>
      <c r="J243" s="104" t="s">
        <v>2896</v>
      </c>
      <c r="K243" s="104" t="s">
        <v>2897</v>
      </c>
      <c r="L243" s="115" t="s">
        <v>2801</v>
      </c>
      <c r="M243" s="104" t="s">
        <v>2802</v>
      </c>
      <c r="N243" s="107">
        <v>170498</v>
      </c>
      <c r="O243" s="107">
        <v>114000</v>
      </c>
      <c r="P243" s="107">
        <v>95000</v>
      </c>
      <c r="Q243" s="107">
        <v>219221</v>
      </c>
      <c r="R243" s="107">
        <v>124221</v>
      </c>
      <c r="S243" s="107">
        <v>130.75894736842105</v>
      </c>
      <c r="T243" s="104" t="s">
        <v>2846</v>
      </c>
    </row>
    <row r="244" spans="1:20" ht="27" hidden="1" customHeight="1" x14ac:dyDescent="0.25">
      <c r="A244" s="103">
        <v>43677</v>
      </c>
      <c r="B244" s="104" t="s">
        <v>2922</v>
      </c>
      <c r="C244" s="105">
        <v>4</v>
      </c>
      <c r="D244" s="104" t="s">
        <v>16</v>
      </c>
      <c r="E244" s="104" t="s">
        <v>2019</v>
      </c>
      <c r="F244" s="104" t="s">
        <v>477</v>
      </c>
      <c r="G244" s="104" t="s">
        <v>478</v>
      </c>
      <c r="H244" s="104" t="s">
        <v>2896</v>
      </c>
      <c r="I244" s="104" t="s">
        <v>2811</v>
      </c>
      <c r="J244" s="104" t="s">
        <v>2896</v>
      </c>
      <c r="K244" s="104" t="s">
        <v>2897</v>
      </c>
      <c r="L244" s="115" t="s">
        <v>2803</v>
      </c>
      <c r="M244" s="104" t="s">
        <v>2804</v>
      </c>
      <c r="N244" s="107">
        <v>6473072.2199999997</v>
      </c>
      <c r="O244" s="107">
        <v>5760000</v>
      </c>
      <c r="P244" s="107">
        <v>4800000</v>
      </c>
      <c r="Q244" s="107">
        <v>5769402.5</v>
      </c>
      <c r="R244" s="107">
        <v>969402.5</v>
      </c>
      <c r="S244" s="107">
        <v>20.195885416666666</v>
      </c>
      <c r="T244" s="104" t="s">
        <v>2846</v>
      </c>
    </row>
    <row r="245" spans="1:20" ht="27" hidden="1" customHeight="1" x14ac:dyDescent="0.25">
      <c r="A245" s="103">
        <v>43677</v>
      </c>
      <c r="B245" s="104" t="s">
        <v>2922</v>
      </c>
      <c r="C245" s="105">
        <v>4</v>
      </c>
      <c r="D245" s="104" t="s">
        <v>16</v>
      </c>
      <c r="E245" s="104" t="s">
        <v>2019</v>
      </c>
      <c r="F245" s="104" t="s">
        <v>477</v>
      </c>
      <c r="G245" s="104" t="s">
        <v>478</v>
      </c>
      <c r="H245" s="104" t="s">
        <v>2896</v>
      </c>
      <c r="I245" s="104" t="s">
        <v>2811</v>
      </c>
      <c r="J245" s="104" t="s">
        <v>2896</v>
      </c>
      <c r="K245" s="104" t="s">
        <v>2897</v>
      </c>
      <c r="L245" s="115" t="s">
        <v>2805</v>
      </c>
      <c r="M245" s="104" t="s">
        <v>2806</v>
      </c>
      <c r="N245" s="107">
        <v>33279937.010000002</v>
      </c>
      <c r="O245" s="107">
        <v>33069420</v>
      </c>
      <c r="P245" s="107">
        <v>27557850</v>
      </c>
      <c r="Q245" s="107">
        <v>27384181.100000001</v>
      </c>
      <c r="R245" s="107">
        <v>-173668.9</v>
      </c>
      <c r="S245" s="107">
        <v>-0.63019756621071676</v>
      </c>
      <c r="T245" s="104" t="s">
        <v>2847</v>
      </c>
    </row>
    <row r="246" spans="1:20" ht="27" hidden="1" customHeight="1" x14ac:dyDescent="0.25">
      <c r="A246" s="103">
        <v>43677</v>
      </c>
      <c r="B246" s="104" t="s">
        <v>2922</v>
      </c>
      <c r="C246" s="105">
        <v>4</v>
      </c>
      <c r="D246" s="104" t="s">
        <v>16</v>
      </c>
      <c r="E246" s="104" t="s">
        <v>2019</v>
      </c>
      <c r="F246" s="104" t="s">
        <v>477</v>
      </c>
      <c r="G246" s="104" t="s">
        <v>478</v>
      </c>
      <c r="H246" s="104" t="s">
        <v>2896</v>
      </c>
      <c r="I246" s="104" t="s">
        <v>2811</v>
      </c>
      <c r="J246" s="104" t="s">
        <v>2896</v>
      </c>
      <c r="K246" s="104" t="s">
        <v>2897</v>
      </c>
      <c r="L246" s="115" t="s">
        <v>2807</v>
      </c>
      <c r="M246" s="104" t="s">
        <v>2808</v>
      </c>
      <c r="N246" s="107">
        <v>6118104.0999999996</v>
      </c>
      <c r="O246" s="107">
        <v>5748000</v>
      </c>
      <c r="P246" s="107">
        <v>4790000</v>
      </c>
      <c r="Q246" s="107">
        <v>5986157.5499999998</v>
      </c>
      <c r="R246" s="107">
        <v>1196157.55</v>
      </c>
      <c r="S246" s="107">
        <v>24.9719739039666</v>
      </c>
      <c r="T246" s="104" t="s">
        <v>2846</v>
      </c>
    </row>
    <row r="247" spans="1:20" ht="27" hidden="1" customHeight="1" x14ac:dyDescent="0.25">
      <c r="A247" s="103">
        <v>43677</v>
      </c>
      <c r="B247" s="104" t="s">
        <v>2922</v>
      </c>
      <c r="C247" s="105">
        <v>4</v>
      </c>
      <c r="D247" s="104" t="s">
        <v>16</v>
      </c>
      <c r="E247" s="104" t="s">
        <v>2019</v>
      </c>
      <c r="F247" s="104" t="s">
        <v>477</v>
      </c>
      <c r="G247" s="104" t="s">
        <v>478</v>
      </c>
      <c r="H247" s="104" t="s">
        <v>2896</v>
      </c>
      <c r="I247" s="104" t="s">
        <v>2811</v>
      </c>
      <c r="J247" s="104" t="s">
        <v>2896</v>
      </c>
      <c r="K247" s="104" t="s">
        <v>2897</v>
      </c>
      <c r="L247" s="115" t="s">
        <v>2878</v>
      </c>
      <c r="M247" s="104" t="s">
        <v>2879</v>
      </c>
      <c r="N247" s="107">
        <v>0</v>
      </c>
      <c r="O247" s="107">
        <v>0</v>
      </c>
      <c r="P247" s="107">
        <v>0</v>
      </c>
      <c r="Q247" s="107">
        <v>0</v>
      </c>
      <c r="R247" s="107">
        <v>0</v>
      </c>
      <c r="S247" s="108"/>
      <c r="T247" s="104" t="s">
        <v>2846</v>
      </c>
    </row>
    <row r="248" spans="1:20" ht="27" hidden="1" customHeight="1" x14ac:dyDescent="0.25">
      <c r="A248" s="103">
        <v>43677</v>
      </c>
      <c r="B248" s="104" t="s">
        <v>2922</v>
      </c>
      <c r="C248" s="105">
        <v>4</v>
      </c>
      <c r="D248" s="104" t="s">
        <v>16</v>
      </c>
      <c r="E248" s="104" t="s">
        <v>2019</v>
      </c>
      <c r="F248" s="104" t="s">
        <v>477</v>
      </c>
      <c r="G248" s="104" t="s">
        <v>478</v>
      </c>
      <c r="H248" s="104" t="s">
        <v>2896</v>
      </c>
      <c r="I248" s="104" t="s">
        <v>2811</v>
      </c>
      <c r="J248" s="104" t="s">
        <v>2896</v>
      </c>
      <c r="K248" s="104" t="s">
        <v>2897</v>
      </c>
      <c r="L248" s="115" t="s">
        <v>2809</v>
      </c>
      <c r="M248" s="104" t="s">
        <v>2810</v>
      </c>
      <c r="N248" s="107">
        <v>1288000</v>
      </c>
      <c r="O248" s="107">
        <v>1476713.54</v>
      </c>
      <c r="P248" s="107">
        <v>1230594.6166666667</v>
      </c>
      <c r="Q248" s="107">
        <v>1476713.54</v>
      </c>
      <c r="R248" s="107">
        <v>246118.92333333334</v>
      </c>
      <c r="S248" s="107">
        <v>20</v>
      </c>
      <c r="T248" s="104" t="s">
        <v>2846</v>
      </c>
    </row>
    <row r="249" spans="1:20" ht="27" hidden="1" customHeight="1" x14ac:dyDescent="0.25">
      <c r="A249" s="103">
        <v>43677</v>
      </c>
      <c r="B249" s="104" t="s">
        <v>2922</v>
      </c>
      <c r="C249" s="105">
        <v>4</v>
      </c>
      <c r="D249" s="104" t="s">
        <v>16</v>
      </c>
      <c r="E249" s="104" t="s">
        <v>2019</v>
      </c>
      <c r="F249" s="104" t="s">
        <v>477</v>
      </c>
      <c r="G249" s="104" t="s">
        <v>478</v>
      </c>
      <c r="H249" s="104" t="s">
        <v>2896</v>
      </c>
      <c r="I249" s="104" t="s">
        <v>2811</v>
      </c>
      <c r="J249" s="104" t="s">
        <v>2896</v>
      </c>
      <c r="K249" s="104" t="s">
        <v>2897</v>
      </c>
      <c r="L249" s="115" t="s">
        <v>2872</v>
      </c>
      <c r="M249" s="104" t="s">
        <v>2796</v>
      </c>
      <c r="N249" s="107">
        <v>505099.5</v>
      </c>
      <c r="O249" s="107">
        <v>540000</v>
      </c>
      <c r="P249" s="107">
        <v>450000</v>
      </c>
      <c r="Q249" s="107">
        <v>463051.21</v>
      </c>
      <c r="R249" s="107">
        <v>13051.21</v>
      </c>
      <c r="S249" s="107">
        <v>2.9002688888888892</v>
      </c>
      <c r="T249" s="104" t="s">
        <v>2846</v>
      </c>
    </row>
    <row r="250" spans="1:20" ht="27" hidden="1" customHeight="1" x14ac:dyDescent="0.25">
      <c r="A250" s="103">
        <v>43677</v>
      </c>
      <c r="B250" s="104" t="s">
        <v>2922</v>
      </c>
      <c r="C250" s="105">
        <v>4</v>
      </c>
      <c r="D250" s="104" t="s">
        <v>16</v>
      </c>
      <c r="E250" s="104" t="s">
        <v>2019</v>
      </c>
      <c r="F250" s="104" t="s">
        <v>477</v>
      </c>
      <c r="G250" s="104" t="s">
        <v>478</v>
      </c>
      <c r="H250" s="104" t="s">
        <v>2898</v>
      </c>
      <c r="I250" s="104" t="s">
        <v>2839</v>
      </c>
      <c r="J250" s="104" t="s">
        <v>2896</v>
      </c>
      <c r="K250" s="104" t="s">
        <v>2897</v>
      </c>
      <c r="L250" s="111" t="s">
        <v>2812</v>
      </c>
      <c r="M250" s="104" t="s">
        <v>2813</v>
      </c>
      <c r="N250" s="107">
        <v>8136548.1299999999</v>
      </c>
      <c r="O250" s="107">
        <v>8500000</v>
      </c>
      <c r="P250" s="107">
        <v>7083333.333333333</v>
      </c>
      <c r="Q250" s="107">
        <v>6886884.6100000003</v>
      </c>
      <c r="R250" s="107">
        <v>-196448.72333333336</v>
      </c>
      <c r="S250" s="107">
        <v>-2.7733937411764709</v>
      </c>
      <c r="T250" s="104" t="s">
        <v>2846</v>
      </c>
    </row>
    <row r="251" spans="1:20" ht="27" hidden="1" customHeight="1" x14ac:dyDescent="0.25">
      <c r="A251" s="103">
        <v>43677</v>
      </c>
      <c r="B251" s="104" t="s">
        <v>2922</v>
      </c>
      <c r="C251" s="105">
        <v>4</v>
      </c>
      <c r="D251" s="104" t="s">
        <v>16</v>
      </c>
      <c r="E251" s="104" t="s">
        <v>2019</v>
      </c>
      <c r="F251" s="104" t="s">
        <v>477</v>
      </c>
      <c r="G251" s="104" t="s">
        <v>478</v>
      </c>
      <c r="H251" s="104" t="s">
        <v>2898</v>
      </c>
      <c r="I251" s="104" t="s">
        <v>2839</v>
      </c>
      <c r="J251" s="104" t="s">
        <v>2896</v>
      </c>
      <c r="K251" s="104" t="s">
        <v>2897</v>
      </c>
      <c r="L251" s="111" t="s">
        <v>2814</v>
      </c>
      <c r="M251" s="104" t="s">
        <v>2815</v>
      </c>
      <c r="N251" s="107">
        <v>1336754.32</v>
      </c>
      <c r="O251" s="107">
        <v>1500000</v>
      </c>
      <c r="P251" s="107">
        <v>1250000</v>
      </c>
      <c r="Q251" s="107">
        <v>1016448.04</v>
      </c>
      <c r="R251" s="107">
        <v>-233551.96</v>
      </c>
      <c r="S251" s="107">
        <v>-18.6841568</v>
      </c>
      <c r="T251" s="104" t="s">
        <v>2846</v>
      </c>
    </row>
    <row r="252" spans="1:20" ht="27" hidden="1" customHeight="1" x14ac:dyDescent="0.25">
      <c r="A252" s="103">
        <v>43677</v>
      </c>
      <c r="B252" s="104" t="s">
        <v>2922</v>
      </c>
      <c r="C252" s="105">
        <v>4</v>
      </c>
      <c r="D252" s="104" t="s">
        <v>16</v>
      </c>
      <c r="E252" s="104" t="s">
        <v>2019</v>
      </c>
      <c r="F252" s="104" t="s">
        <v>477</v>
      </c>
      <c r="G252" s="104" t="s">
        <v>478</v>
      </c>
      <c r="H252" s="104" t="s">
        <v>2898</v>
      </c>
      <c r="I252" s="104" t="s">
        <v>2839</v>
      </c>
      <c r="J252" s="104" t="s">
        <v>2896</v>
      </c>
      <c r="K252" s="104" t="s">
        <v>2897</v>
      </c>
      <c r="L252" s="111" t="s">
        <v>2816</v>
      </c>
      <c r="M252" s="104" t="s">
        <v>2817</v>
      </c>
      <c r="N252" s="107">
        <v>343907.04</v>
      </c>
      <c r="O252" s="107">
        <v>450000</v>
      </c>
      <c r="P252" s="107">
        <v>375000</v>
      </c>
      <c r="Q252" s="107">
        <v>260033.45</v>
      </c>
      <c r="R252" s="107">
        <v>-114966.55</v>
      </c>
      <c r="S252" s="107">
        <v>-30.657746666666664</v>
      </c>
      <c r="T252" s="104" t="s">
        <v>2846</v>
      </c>
    </row>
    <row r="253" spans="1:20" ht="27" hidden="1" customHeight="1" x14ac:dyDescent="0.25">
      <c r="A253" s="103">
        <v>43677</v>
      </c>
      <c r="B253" s="104" t="s">
        <v>2922</v>
      </c>
      <c r="C253" s="105">
        <v>4</v>
      </c>
      <c r="D253" s="104" t="s">
        <v>16</v>
      </c>
      <c r="E253" s="104" t="s">
        <v>2019</v>
      </c>
      <c r="F253" s="104" t="s">
        <v>477</v>
      </c>
      <c r="G253" s="104" t="s">
        <v>478</v>
      </c>
      <c r="H253" s="104" t="s">
        <v>2898</v>
      </c>
      <c r="I253" s="104" t="s">
        <v>2839</v>
      </c>
      <c r="J253" s="104" t="s">
        <v>2896</v>
      </c>
      <c r="K253" s="104" t="s">
        <v>2897</v>
      </c>
      <c r="L253" s="111" t="s">
        <v>2818</v>
      </c>
      <c r="M253" s="104" t="s">
        <v>2819</v>
      </c>
      <c r="N253" s="107">
        <v>1379349</v>
      </c>
      <c r="O253" s="107">
        <v>1500000</v>
      </c>
      <c r="P253" s="107">
        <v>1250000</v>
      </c>
      <c r="Q253" s="107">
        <v>1285949.3</v>
      </c>
      <c r="R253" s="107">
        <v>35949.300000000003</v>
      </c>
      <c r="S253" s="107">
        <v>2.8759440000000001</v>
      </c>
      <c r="T253" s="104" t="s">
        <v>2847</v>
      </c>
    </row>
    <row r="254" spans="1:20" ht="27" hidden="1" customHeight="1" x14ac:dyDescent="0.25">
      <c r="A254" s="103">
        <v>43677</v>
      </c>
      <c r="B254" s="104" t="s">
        <v>2922</v>
      </c>
      <c r="C254" s="105">
        <v>4</v>
      </c>
      <c r="D254" s="104" t="s">
        <v>16</v>
      </c>
      <c r="E254" s="104" t="s">
        <v>2019</v>
      </c>
      <c r="F254" s="104" t="s">
        <v>477</v>
      </c>
      <c r="G254" s="104" t="s">
        <v>478</v>
      </c>
      <c r="H254" s="104" t="s">
        <v>2898</v>
      </c>
      <c r="I254" s="104" t="s">
        <v>2839</v>
      </c>
      <c r="J254" s="104" t="s">
        <v>2896</v>
      </c>
      <c r="K254" s="104" t="s">
        <v>2897</v>
      </c>
      <c r="L254" s="111" t="s">
        <v>2820</v>
      </c>
      <c r="M254" s="104" t="s">
        <v>2821</v>
      </c>
      <c r="N254" s="107">
        <v>33280687.010000002</v>
      </c>
      <c r="O254" s="107">
        <v>33069420</v>
      </c>
      <c r="P254" s="107">
        <v>27557850</v>
      </c>
      <c r="Q254" s="107">
        <v>27401392.670000002</v>
      </c>
      <c r="R254" s="107">
        <v>-156457.32999999999</v>
      </c>
      <c r="S254" s="107">
        <v>-0.56774142394998162</v>
      </c>
      <c r="T254" s="104" t="s">
        <v>2846</v>
      </c>
    </row>
    <row r="255" spans="1:20" ht="27" hidden="1" customHeight="1" x14ac:dyDescent="0.25">
      <c r="A255" s="103">
        <v>43677</v>
      </c>
      <c r="B255" s="104" t="s">
        <v>2922</v>
      </c>
      <c r="C255" s="105">
        <v>4</v>
      </c>
      <c r="D255" s="104" t="s">
        <v>16</v>
      </c>
      <c r="E255" s="104" t="s">
        <v>2019</v>
      </c>
      <c r="F255" s="104" t="s">
        <v>477</v>
      </c>
      <c r="G255" s="104" t="s">
        <v>478</v>
      </c>
      <c r="H255" s="104" t="s">
        <v>2898</v>
      </c>
      <c r="I255" s="104" t="s">
        <v>2839</v>
      </c>
      <c r="J255" s="104" t="s">
        <v>2896</v>
      </c>
      <c r="K255" s="104" t="s">
        <v>2897</v>
      </c>
      <c r="L255" s="111" t="s">
        <v>2822</v>
      </c>
      <c r="M255" s="104" t="s">
        <v>2848</v>
      </c>
      <c r="N255" s="107">
        <v>5811384.29</v>
      </c>
      <c r="O255" s="107">
        <v>6240480</v>
      </c>
      <c r="P255" s="107">
        <v>5200400</v>
      </c>
      <c r="Q255" s="107">
        <v>5270299</v>
      </c>
      <c r="R255" s="107">
        <v>69899</v>
      </c>
      <c r="S255" s="107">
        <v>1.3441081455272672</v>
      </c>
      <c r="T255" s="104" t="s">
        <v>2847</v>
      </c>
    </row>
    <row r="256" spans="1:20" ht="27" hidden="1" customHeight="1" x14ac:dyDescent="0.25">
      <c r="A256" s="103">
        <v>43677</v>
      </c>
      <c r="B256" s="104" t="s">
        <v>2922</v>
      </c>
      <c r="C256" s="105">
        <v>4</v>
      </c>
      <c r="D256" s="104" t="s">
        <v>16</v>
      </c>
      <c r="E256" s="104" t="s">
        <v>2019</v>
      </c>
      <c r="F256" s="104" t="s">
        <v>477</v>
      </c>
      <c r="G256" s="104" t="s">
        <v>478</v>
      </c>
      <c r="H256" s="104" t="s">
        <v>2898</v>
      </c>
      <c r="I256" s="104" t="s">
        <v>2839</v>
      </c>
      <c r="J256" s="104" t="s">
        <v>2896</v>
      </c>
      <c r="K256" s="104" t="s">
        <v>2897</v>
      </c>
      <c r="L256" s="111" t="s">
        <v>2823</v>
      </c>
      <c r="M256" s="104" t="s">
        <v>2824</v>
      </c>
      <c r="N256" s="107">
        <v>10289632.57</v>
      </c>
      <c r="O256" s="107">
        <v>9756600</v>
      </c>
      <c r="P256" s="107">
        <v>8130500</v>
      </c>
      <c r="Q256" s="107">
        <v>8468132.5</v>
      </c>
      <c r="R256" s="107">
        <v>337632.5</v>
      </c>
      <c r="S256" s="107">
        <v>4.1526658877067835</v>
      </c>
      <c r="T256" s="104" t="s">
        <v>2847</v>
      </c>
    </row>
    <row r="257" spans="1:20" ht="27" hidden="1" customHeight="1" x14ac:dyDescent="0.25">
      <c r="A257" s="103">
        <v>43677</v>
      </c>
      <c r="B257" s="104" t="s">
        <v>2922</v>
      </c>
      <c r="C257" s="105">
        <v>4</v>
      </c>
      <c r="D257" s="104" t="s">
        <v>16</v>
      </c>
      <c r="E257" s="104" t="s">
        <v>2019</v>
      </c>
      <c r="F257" s="104" t="s">
        <v>477</v>
      </c>
      <c r="G257" s="104" t="s">
        <v>478</v>
      </c>
      <c r="H257" s="104" t="s">
        <v>2898</v>
      </c>
      <c r="I257" s="104" t="s">
        <v>2839</v>
      </c>
      <c r="J257" s="104" t="s">
        <v>2896</v>
      </c>
      <c r="K257" s="104" t="s">
        <v>2897</v>
      </c>
      <c r="L257" s="111" t="s">
        <v>2825</v>
      </c>
      <c r="M257" s="104" t="s">
        <v>2826</v>
      </c>
      <c r="N257" s="107">
        <v>2491274.4300000002</v>
      </c>
      <c r="O257" s="107">
        <v>2177486</v>
      </c>
      <c r="P257" s="107">
        <v>1814571.6666666667</v>
      </c>
      <c r="Q257" s="107">
        <v>1832596.55</v>
      </c>
      <c r="R257" s="107">
        <v>18024.883333333335</v>
      </c>
      <c r="S257" s="107">
        <v>0.99334094455716371</v>
      </c>
      <c r="T257" s="104" t="s">
        <v>2847</v>
      </c>
    </row>
    <row r="258" spans="1:20" ht="27" hidden="1" customHeight="1" x14ac:dyDescent="0.25">
      <c r="A258" s="103">
        <v>43677</v>
      </c>
      <c r="B258" s="104" t="s">
        <v>2922</v>
      </c>
      <c r="C258" s="105">
        <v>4</v>
      </c>
      <c r="D258" s="104" t="s">
        <v>16</v>
      </c>
      <c r="E258" s="104" t="s">
        <v>2019</v>
      </c>
      <c r="F258" s="104" t="s">
        <v>477</v>
      </c>
      <c r="G258" s="104" t="s">
        <v>478</v>
      </c>
      <c r="H258" s="104" t="s">
        <v>2898</v>
      </c>
      <c r="I258" s="104" t="s">
        <v>2839</v>
      </c>
      <c r="J258" s="104" t="s">
        <v>2896</v>
      </c>
      <c r="K258" s="104" t="s">
        <v>2897</v>
      </c>
      <c r="L258" s="111" t="s">
        <v>2827</v>
      </c>
      <c r="M258" s="104" t="s">
        <v>2828</v>
      </c>
      <c r="N258" s="107">
        <v>5309537.1900000004</v>
      </c>
      <c r="O258" s="107">
        <v>5741200</v>
      </c>
      <c r="P258" s="107">
        <v>4784333.333333334</v>
      </c>
      <c r="Q258" s="107">
        <v>3206802.64</v>
      </c>
      <c r="R258" s="107">
        <v>-1577530.6933333334</v>
      </c>
      <c r="S258" s="107">
        <v>-32.97284247195708</v>
      </c>
      <c r="T258" s="104" t="s">
        <v>2846</v>
      </c>
    </row>
    <row r="259" spans="1:20" ht="27" hidden="1" customHeight="1" x14ac:dyDescent="0.25">
      <c r="A259" s="103">
        <v>43677</v>
      </c>
      <c r="B259" s="104" t="s">
        <v>2922</v>
      </c>
      <c r="C259" s="105">
        <v>4</v>
      </c>
      <c r="D259" s="104" t="s">
        <v>16</v>
      </c>
      <c r="E259" s="104" t="s">
        <v>2019</v>
      </c>
      <c r="F259" s="104" t="s">
        <v>477</v>
      </c>
      <c r="G259" s="104" t="s">
        <v>478</v>
      </c>
      <c r="H259" s="104" t="s">
        <v>2898</v>
      </c>
      <c r="I259" s="104" t="s">
        <v>2839</v>
      </c>
      <c r="J259" s="104" t="s">
        <v>2896</v>
      </c>
      <c r="K259" s="104" t="s">
        <v>2897</v>
      </c>
      <c r="L259" s="111" t="s">
        <v>2829</v>
      </c>
      <c r="M259" s="104" t="s">
        <v>2830</v>
      </c>
      <c r="N259" s="107">
        <v>1808905.31</v>
      </c>
      <c r="O259" s="107">
        <v>1935000</v>
      </c>
      <c r="P259" s="107">
        <v>1612500</v>
      </c>
      <c r="Q259" s="107">
        <v>1621983.76</v>
      </c>
      <c r="R259" s="107">
        <v>9483.76</v>
      </c>
      <c r="S259" s="107">
        <v>0.58814015503875972</v>
      </c>
      <c r="T259" s="104" t="s">
        <v>2847</v>
      </c>
    </row>
    <row r="260" spans="1:20" ht="27" hidden="1" customHeight="1" x14ac:dyDescent="0.25">
      <c r="A260" s="103">
        <v>43677</v>
      </c>
      <c r="B260" s="104" t="s">
        <v>2922</v>
      </c>
      <c r="C260" s="105">
        <v>4</v>
      </c>
      <c r="D260" s="104" t="s">
        <v>16</v>
      </c>
      <c r="E260" s="104" t="s">
        <v>2019</v>
      </c>
      <c r="F260" s="104" t="s">
        <v>477</v>
      </c>
      <c r="G260" s="104" t="s">
        <v>478</v>
      </c>
      <c r="H260" s="104" t="s">
        <v>2898</v>
      </c>
      <c r="I260" s="104" t="s">
        <v>2839</v>
      </c>
      <c r="J260" s="104" t="s">
        <v>2896</v>
      </c>
      <c r="K260" s="104" t="s">
        <v>2897</v>
      </c>
      <c r="L260" s="111" t="s">
        <v>2831</v>
      </c>
      <c r="M260" s="104" t="s">
        <v>2832</v>
      </c>
      <c r="N260" s="107">
        <v>3338034.86</v>
      </c>
      <c r="O260" s="107">
        <v>3680200</v>
      </c>
      <c r="P260" s="107">
        <v>3066833.3333333335</v>
      </c>
      <c r="Q260" s="107">
        <v>2595742.38</v>
      </c>
      <c r="R260" s="107">
        <v>-471090.95333333331</v>
      </c>
      <c r="S260" s="107">
        <v>-15.360826694201403</v>
      </c>
      <c r="T260" s="104" t="s">
        <v>2846</v>
      </c>
    </row>
    <row r="261" spans="1:20" ht="27" hidden="1" customHeight="1" x14ac:dyDescent="0.25">
      <c r="A261" s="103">
        <v>43677</v>
      </c>
      <c r="B261" s="104" t="s">
        <v>2922</v>
      </c>
      <c r="C261" s="105">
        <v>4</v>
      </c>
      <c r="D261" s="104" t="s">
        <v>16</v>
      </c>
      <c r="E261" s="104" t="s">
        <v>2019</v>
      </c>
      <c r="F261" s="104" t="s">
        <v>477</v>
      </c>
      <c r="G261" s="104" t="s">
        <v>478</v>
      </c>
      <c r="H261" s="104" t="s">
        <v>2898</v>
      </c>
      <c r="I261" s="104" t="s">
        <v>2839</v>
      </c>
      <c r="J261" s="104" t="s">
        <v>2896</v>
      </c>
      <c r="K261" s="104" t="s">
        <v>2897</v>
      </c>
      <c r="L261" s="111" t="s">
        <v>2833</v>
      </c>
      <c r="M261" s="104" t="s">
        <v>2834</v>
      </c>
      <c r="N261" s="107">
        <v>3885731.22</v>
      </c>
      <c r="O261" s="107">
        <v>4578862.16</v>
      </c>
      <c r="P261" s="107">
        <v>3815718.4666666668</v>
      </c>
      <c r="Q261" s="107">
        <v>4034040.7199999993</v>
      </c>
      <c r="R261" s="107">
        <v>218322.25333333336</v>
      </c>
      <c r="S261" s="107">
        <v>5.7216551808146159</v>
      </c>
      <c r="T261" s="104" t="s">
        <v>2847</v>
      </c>
    </row>
    <row r="262" spans="1:20" ht="27" hidden="1" customHeight="1" x14ac:dyDescent="0.25">
      <c r="A262" s="103">
        <v>43677</v>
      </c>
      <c r="B262" s="104" t="s">
        <v>2922</v>
      </c>
      <c r="C262" s="105">
        <v>4</v>
      </c>
      <c r="D262" s="104" t="s">
        <v>16</v>
      </c>
      <c r="E262" s="104" t="s">
        <v>2019</v>
      </c>
      <c r="F262" s="104" t="s">
        <v>477</v>
      </c>
      <c r="G262" s="104" t="s">
        <v>478</v>
      </c>
      <c r="H262" s="104" t="s">
        <v>2898</v>
      </c>
      <c r="I262" s="104" t="s">
        <v>2839</v>
      </c>
      <c r="J262" s="104" t="s">
        <v>2896</v>
      </c>
      <c r="K262" s="104" t="s">
        <v>2897</v>
      </c>
      <c r="L262" s="111" t="s">
        <v>2835</v>
      </c>
      <c r="M262" s="104" t="s">
        <v>2836</v>
      </c>
      <c r="N262" s="107">
        <v>0</v>
      </c>
      <c r="O262" s="107">
        <v>150000</v>
      </c>
      <c r="P262" s="107">
        <v>125000</v>
      </c>
      <c r="Q262" s="107">
        <v>0</v>
      </c>
      <c r="R262" s="107">
        <v>-125000</v>
      </c>
      <c r="S262" s="107">
        <v>-100</v>
      </c>
      <c r="T262" s="104" t="s">
        <v>2846</v>
      </c>
    </row>
    <row r="263" spans="1:20" ht="27" hidden="1" customHeight="1" x14ac:dyDescent="0.25">
      <c r="A263" s="103">
        <v>43677</v>
      </c>
      <c r="B263" s="104" t="s">
        <v>2922</v>
      </c>
      <c r="C263" s="105">
        <v>4</v>
      </c>
      <c r="D263" s="104" t="s">
        <v>16</v>
      </c>
      <c r="E263" s="104" t="s">
        <v>2019</v>
      </c>
      <c r="F263" s="104" t="s">
        <v>477</v>
      </c>
      <c r="G263" s="104" t="s">
        <v>478</v>
      </c>
      <c r="H263" s="104" t="s">
        <v>2898</v>
      </c>
      <c r="I263" s="104" t="s">
        <v>2839</v>
      </c>
      <c r="J263" s="104" t="s">
        <v>2896</v>
      </c>
      <c r="K263" s="104" t="s">
        <v>2897</v>
      </c>
      <c r="L263" s="111" t="s">
        <v>2837</v>
      </c>
      <c r="M263" s="104" t="s">
        <v>2838</v>
      </c>
      <c r="N263" s="107">
        <v>8655908.6799999997</v>
      </c>
      <c r="O263" s="107">
        <v>7605000</v>
      </c>
      <c r="P263" s="107">
        <v>6337500</v>
      </c>
      <c r="Q263" s="107">
        <v>6803735.9300000006</v>
      </c>
      <c r="R263" s="107">
        <v>466235.93</v>
      </c>
      <c r="S263" s="107">
        <v>7.3567799605522683</v>
      </c>
      <c r="T263" s="104" t="s">
        <v>2847</v>
      </c>
    </row>
    <row r="264" spans="1:20" ht="27" hidden="1" customHeight="1" x14ac:dyDescent="0.25">
      <c r="A264" s="103">
        <v>43677</v>
      </c>
      <c r="B264" s="104" t="s">
        <v>2922</v>
      </c>
      <c r="C264" s="105">
        <v>4</v>
      </c>
      <c r="D264" s="104" t="s">
        <v>16</v>
      </c>
      <c r="E264" s="104" t="s">
        <v>2019</v>
      </c>
      <c r="F264" s="104" t="s">
        <v>477</v>
      </c>
      <c r="G264" s="104" t="s">
        <v>478</v>
      </c>
      <c r="H264" s="104" t="s">
        <v>2898</v>
      </c>
      <c r="I264" s="104" t="s">
        <v>2839</v>
      </c>
      <c r="J264" s="104" t="s">
        <v>2896</v>
      </c>
      <c r="K264" s="104" t="s">
        <v>2897</v>
      </c>
      <c r="L264" s="111" t="s">
        <v>2880</v>
      </c>
      <c r="M264" s="104" t="s">
        <v>2881</v>
      </c>
      <c r="N264" s="107">
        <v>0</v>
      </c>
      <c r="O264" s="107">
        <v>0</v>
      </c>
      <c r="P264" s="107">
        <v>0</v>
      </c>
      <c r="Q264" s="107">
        <v>0</v>
      </c>
      <c r="R264" s="107">
        <v>0</v>
      </c>
      <c r="S264" s="108"/>
      <c r="T264" s="104" t="s">
        <v>2847</v>
      </c>
    </row>
    <row r="265" spans="1:20" ht="27" hidden="1" customHeight="1" x14ac:dyDescent="0.25">
      <c r="A265" s="103">
        <v>43677</v>
      </c>
      <c r="B265" s="104" t="s">
        <v>2922</v>
      </c>
      <c r="C265" s="105">
        <v>4</v>
      </c>
      <c r="D265" s="104" t="s">
        <v>16</v>
      </c>
      <c r="E265" s="104" t="s">
        <v>2019</v>
      </c>
      <c r="F265" s="104" t="s">
        <v>477</v>
      </c>
      <c r="G265" s="104" t="s">
        <v>478</v>
      </c>
      <c r="H265" s="104" t="s">
        <v>2899</v>
      </c>
      <c r="I265" s="104" t="s">
        <v>2900</v>
      </c>
      <c r="J265" s="104" t="s">
        <v>2898</v>
      </c>
      <c r="K265" s="104" t="s">
        <v>1944</v>
      </c>
      <c r="L265" s="109" t="s">
        <v>2855</v>
      </c>
      <c r="M265" s="104" t="s">
        <v>2901</v>
      </c>
      <c r="N265" s="107">
        <v>5183344.1399999997</v>
      </c>
      <c r="O265" s="107">
        <v>0</v>
      </c>
      <c r="P265" s="107">
        <v>0</v>
      </c>
      <c r="Q265" s="107">
        <v>15108151.940000001</v>
      </c>
      <c r="R265" s="107">
        <v>15108151.939999999</v>
      </c>
      <c r="S265" s="108"/>
      <c r="T265" s="104" t="s">
        <v>2846</v>
      </c>
    </row>
    <row r="266" spans="1:20" ht="27" hidden="1" customHeight="1" x14ac:dyDescent="0.25">
      <c r="A266" s="103">
        <v>43677</v>
      </c>
      <c r="B266" s="104" t="s">
        <v>2922</v>
      </c>
      <c r="C266" s="105">
        <v>4</v>
      </c>
      <c r="D266" s="104" t="s">
        <v>16</v>
      </c>
      <c r="E266" s="104" t="s">
        <v>2019</v>
      </c>
      <c r="F266" s="104" t="s">
        <v>477</v>
      </c>
      <c r="G266" s="104" t="s">
        <v>478</v>
      </c>
      <c r="H266" s="104" t="s">
        <v>2902</v>
      </c>
      <c r="I266" s="104" t="s">
        <v>2903</v>
      </c>
      <c r="J266" s="104" t="s">
        <v>2904</v>
      </c>
      <c r="K266" s="104" t="s">
        <v>1944</v>
      </c>
      <c r="L266" s="109" t="s">
        <v>2856</v>
      </c>
      <c r="M266" s="104" t="s">
        <v>2905</v>
      </c>
      <c r="N266" s="107">
        <v>9320091.6300000008</v>
      </c>
      <c r="O266" s="107">
        <v>0</v>
      </c>
      <c r="P266" s="107">
        <v>0</v>
      </c>
      <c r="Q266" s="107">
        <v>20304150.419999998</v>
      </c>
      <c r="R266" s="107">
        <v>20304150.420000002</v>
      </c>
      <c r="S266" s="108"/>
      <c r="T266" s="104" t="s">
        <v>2846</v>
      </c>
    </row>
    <row r="267" spans="1:20" ht="27" hidden="1" customHeight="1" x14ac:dyDescent="0.25">
      <c r="A267" s="103">
        <v>43677</v>
      </c>
      <c r="B267" s="104" t="s">
        <v>2922</v>
      </c>
      <c r="C267" s="105">
        <v>4</v>
      </c>
      <c r="D267" s="104" t="s">
        <v>16</v>
      </c>
      <c r="E267" s="104" t="s">
        <v>2019</v>
      </c>
      <c r="F267" s="104" t="s">
        <v>477</v>
      </c>
      <c r="G267" s="104" t="s">
        <v>478</v>
      </c>
      <c r="H267" s="104" t="s">
        <v>2902</v>
      </c>
      <c r="I267" s="104" t="s">
        <v>2903</v>
      </c>
      <c r="J267" s="104" t="s">
        <v>2904</v>
      </c>
      <c r="K267" s="104" t="s">
        <v>1944</v>
      </c>
      <c r="L267" s="109" t="s">
        <v>2857</v>
      </c>
      <c r="M267" s="104" t="s">
        <v>2906</v>
      </c>
      <c r="N267" s="107">
        <v>-14322088.699999999</v>
      </c>
      <c r="O267" s="107">
        <v>0</v>
      </c>
      <c r="P267" s="107">
        <v>0</v>
      </c>
      <c r="Q267" s="107">
        <v>-15453704.559999999</v>
      </c>
      <c r="R267" s="107">
        <v>-15453704.560000001</v>
      </c>
      <c r="S267" s="108"/>
      <c r="T267" s="104" t="s">
        <v>2846</v>
      </c>
    </row>
    <row r="268" spans="1:20" ht="27" hidden="1" customHeight="1" x14ac:dyDescent="0.25">
      <c r="A268" s="103">
        <v>43677</v>
      </c>
      <c r="B268" s="104" t="s">
        <v>2922</v>
      </c>
      <c r="C268" s="105">
        <v>4</v>
      </c>
      <c r="D268" s="104" t="s">
        <v>16</v>
      </c>
      <c r="E268" s="104" t="s">
        <v>2019</v>
      </c>
      <c r="F268" s="104" t="s">
        <v>479</v>
      </c>
      <c r="G268" s="104" t="s">
        <v>480</v>
      </c>
      <c r="H268" s="104" t="s">
        <v>2896</v>
      </c>
      <c r="I268" s="104" t="s">
        <v>2811</v>
      </c>
      <c r="J268" s="104" t="s">
        <v>2896</v>
      </c>
      <c r="K268" s="104" t="s">
        <v>2897</v>
      </c>
      <c r="L268" s="109" t="s">
        <v>2790</v>
      </c>
      <c r="M268" s="104" t="s">
        <v>2791</v>
      </c>
      <c r="N268" s="107">
        <v>62382294.990000002</v>
      </c>
      <c r="O268" s="107">
        <v>62500294.990000002</v>
      </c>
      <c r="P268" s="107">
        <v>52083579.158333331</v>
      </c>
      <c r="Q268" s="107">
        <v>57180388.940000005</v>
      </c>
      <c r="R268" s="107">
        <v>5096809.7816666663</v>
      </c>
      <c r="S268" s="107">
        <v>9.7858285932547719</v>
      </c>
      <c r="T268" s="104" t="s">
        <v>2846</v>
      </c>
    </row>
    <row r="269" spans="1:20" ht="27" hidden="1" customHeight="1" x14ac:dyDescent="0.25">
      <c r="A269" s="103">
        <v>43677</v>
      </c>
      <c r="B269" s="104" t="s">
        <v>2922</v>
      </c>
      <c r="C269" s="105">
        <v>4</v>
      </c>
      <c r="D269" s="104" t="s">
        <v>16</v>
      </c>
      <c r="E269" s="104" t="s">
        <v>2019</v>
      </c>
      <c r="F269" s="104" t="s">
        <v>479</v>
      </c>
      <c r="G269" s="104" t="s">
        <v>480</v>
      </c>
      <c r="H269" s="104" t="s">
        <v>2896</v>
      </c>
      <c r="I269" s="104" t="s">
        <v>2811</v>
      </c>
      <c r="J269" s="104" t="s">
        <v>2896</v>
      </c>
      <c r="K269" s="104" t="s">
        <v>2897</v>
      </c>
      <c r="L269" s="109" t="s">
        <v>2792</v>
      </c>
      <c r="M269" s="104" t="s">
        <v>2793</v>
      </c>
      <c r="N269" s="107">
        <v>560850</v>
      </c>
      <c r="O269" s="107">
        <v>600000</v>
      </c>
      <c r="P269" s="107">
        <v>500000</v>
      </c>
      <c r="Q269" s="107">
        <v>512880</v>
      </c>
      <c r="R269" s="107">
        <v>12880</v>
      </c>
      <c r="S269" s="107">
        <v>2.5760000000000001</v>
      </c>
      <c r="T269" s="104" t="s">
        <v>2846</v>
      </c>
    </row>
    <row r="270" spans="1:20" ht="27" hidden="1" customHeight="1" x14ac:dyDescent="0.25">
      <c r="A270" s="103">
        <v>43677</v>
      </c>
      <c r="B270" s="104" t="s">
        <v>2922</v>
      </c>
      <c r="C270" s="105">
        <v>4</v>
      </c>
      <c r="D270" s="104" t="s">
        <v>16</v>
      </c>
      <c r="E270" s="104" t="s">
        <v>2019</v>
      </c>
      <c r="F270" s="104" t="s">
        <v>479</v>
      </c>
      <c r="G270" s="104" t="s">
        <v>480</v>
      </c>
      <c r="H270" s="104" t="s">
        <v>2896</v>
      </c>
      <c r="I270" s="104" t="s">
        <v>2811</v>
      </c>
      <c r="J270" s="104" t="s">
        <v>2896</v>
      </c>
      <c r="K270" s="104" t="s">
        <v>2897</v>
      </c>
      <c r="L270" s="109" t="s">
        <v>2794</v>
      </c>
      <c r="M270" s="104" t="s">
        <v>2795</v>
      </c>
      <c r="N270" s="107">
        <v>146953</v>
      </c>
      <c r="O270" s="107">
        <v>200000</v>
      </c>
      <c r="P270" s="107">
        <v>166666.66666666669</v>
      </c>
      <c r="Q270" s="107">
        <v>178503.5</v>
      </c>
      <c r="R270" s="107">
        <v>11836.833333333334</v>
      </c>
      <c r="S270" s="107">
        <v>7.1021000000000001</v>
      </c>
      <c r="T270" s="104" t="s">
        <v>2846</v>
      </c>
    </row>
    <row r="271" spans="1:20" ht="27" hidden="1" customHeight="1" x14ac:dyDescent="0.25">
      <c r="A271" s="103">
        <v>43677</v>
      </c>
      <c r="B271" s="104" t="s">
        <v>2922</v>
      </c>
      <c r="C271" s="105">
        <v>4</v>
      </c>
      <c r="D271" s="104" t="s">
        <v>16</v>
      </c>
      <c r="E271" s="104" t="s">
        <v>2019</v>
      </c>
      <c r="F271" s="104" t="s">
        <v>479</v>
      </c>
      <c r="G271" s="104" t="s">
        <v>480</v>
      </c>
      <c r="H271" s="104" t="s">
        <v>2896</v>
      </c>
      <c r="I271" s="104" t="s">
        <v>2811</v>
      </c>
      <c r="J271" s="104" t="s">
        <v>2896</v>
      </c>
      <c r="K271" s="104" t="s">
        <v>2897</v>
      </c>
      <c r="L271" s="109" t="s">
        <v>2797</v>
      </c>
      <c r="M271" s="104" t="s">
        <v>2798</v>
      </c>
      <c r="N271" s="107">
        <v>4908288.07</v>
      </c>
      <c r="O271" s="107">
        <v>5608288.0700000003</v>
      </c>
      <c r="P271" s="107">
        <v>4673573.3916666666</v>
      </c>
      <c r="Q271" s="107">
        <v>4215619.1100000003</v>
      </c>
      <c r="R271" s="107">
        <v>-457954.28166666668</v>
      </c>
      <c r="S271" s="107">
        <v>-9.7988036837772494</v>
      </c>
      <c r="T271" s="104" t="s">
        <v>2847</v>
      </c>
    </row>
    <row r="272" spans="1:20" ht="27" hidden="1" customHeight="1" x14ac:dyDescent="0.25">
      <c r="A272" s="103">
        <v>43677</v>
      </c>
      <c r="B272" s="104" t="s">
        <v>2922</v>
      </c>
      <c r="C272" s="105">
        <v>4</v>
      </c>
      <c r="D272" s="104" t="s">
        <v>16</v>
      </c>
      <c r="E272" s="104" t="s">
        <v>2019</v>
      </c>
      <c r="F272" s="104" t="s">
        <v>479</v>
      </c>
      <c r="G272" s="104" t="s">
        <v>480</v>
      </c>
      <c r="H272" s="104" t="s">
        <v>2896</v>
      </c>
      <c r="I272" s="104" t="s">
        <v>2811</v>
      </c>
      <c r="J272" s="104" t="s">
        <v>2896</v>
      </c>
      <c r="K272" s="104" t="s">
        <v>2897</v>
      </c>
      <c r="L272" s="109" t="s">
        <v>2799</v>
      </c>
      <c r="M272" s="104" t="s">
        <v>2800</v>
      </c>
      <c r="N272" s="107">
        <v>1999157.58</v>
      </c>
      <c r="O272" s="107">
        <v>2019157.58</v>
      </c>
      <c r="P272" s="107">
        <v>1682631.3166666667</v>
      </c>
      <c r="Q272" s="107">
        <v>1465688.1</v>
      </c>
      <c r="R272" s="107">
        <v>-216943.21666666667</v>
      </c>
      <c r="S272" s="107">
        <v>-12.893092771887572</v>
      </c>
      <c r="T272" s="104" t="s">
        <v>2847</v>
      </c>
    </row>
    <row r="273" spans="1:20" ht="27" hidden="1" customHeight="1" x14ac:dyDescent="0.25">
      <c r="A273" s="103">
        <v>43677</v>
      </c>
      <c r="B273" s="104" t="s">
        <v>2922</v>
      </c>
      <c r="C273" s="105">
        <v>4</v>
      </c>
      <c r="D273" s="104" t="s">
        <v>16</v>
      </c>
      <c r="E273" s="104" t="s">
        <v>2019</v>
      </c>
      <c r="F273" s="104" t="s">
        <v>479</v>
      </c>
      <c r="G273" s="104" t="s">
        <v>480</v>
      </c>
      <c r="H273" s="104" t="s">
        <v>2896</v>
      </c>
      <c r="I273" s="104" t="s">
        <v>2811</v>
      </c>
      <c r="J273" s="104" t="s">
        <v>2896</v>
      </c>
      <c r="K273" s="104" t="s">
        <v>2897</v>
      </c>
      <c r="L273" s="109" t="s">
        <v>2801</v>
      </c>
      <c r="M273" s="104" t="s">
        <v>2802</v>
      </c>
      <c r="N273" s="107">
        <v>2905155.5</v>
      </c>
      <c r="O273" s="107">
        <v>2114331.5</v>
      </c>
      <c r="P273" s="107">
        <v>1761942.9166666667</v>
      </c>
      <c r="Q273" s="107">
        <v>750498.83</v>
      </c>
      <c r="R273" s="107">
        <v>-1011444.0866666667</v>
      </c>
      <c r="S273" s="107">
        <v>-57.405042870524326</v>
      </c>
      <c r="T273" s="104" t="s">
        <v>2847</v>
      </c>
    </row>
    <row r="274" spans="1:20" ht="27" hidden="1" customHeight="1" x14ac:dyDescent="0.25">
      <c r="A274" s="103">
        <v>43677</v>
      </c>
      <c r="B274" s="104" t="s">
        <v>2922</v>
      </c>
      <c r="C274" s="105">
        <v>4</v>
      </c>
      <c r="D274" s="104" t="s">
        <v>16</v>
      </c>
      <c r="E274" s="104" t="s">
        <v>2019</v>
      </c>
      <c r="F274" s="104" t="s">
        <v>479</v>
      </c>
      <c r="G274" s="104" t="s">
        <v>480</v>
      </c>
      <c r="H274" s="104" t="s">
        <v>2896</v>
      </c>
      <c r="I274" s="104" t="s">
        <v>2811</v>
      </c>
      <c r="J274" s="104" t="s">
        <v>2896</v>
      </c>
      <c r="K274" s="104" t="s">
        <v>2897</v>
      </c>
      <c r="L274" s="109" t="s">
        <v>2803</v>
      </c>
      <c r="M274" s="104" t="s">
        <v>2804</v>
      </c>
      <c r="N274" s="107">
        <v>13016113.82</v>
      </c>
      <c r="O274" s="107">
        <v>13166563.82</v>
      </c>
      <c r="P274" s="107">
        <v>10972136.516666668</v>
      </c>
      <c r="Q274" s="107">
        <v>10657225.560000001</v>
      </c>
      <c r="R274" s="107">
        <v>-314910.95666666667</v>
      </c>
      <c r="S274" s="107">
        <v>-2.870096960499144</v>
      </c>
      <c r="T274" s="104" t="s">
        <v>2847</v>
      </c>
    </row>
    <row r="275" spans="1:20" ht="27" hidden="1" customHeight="1" x14ac:dyDescent="0.25">
      <c r="A275" s="103">
        <v>43677</v>
      </c>
      <c r="B275" s="104" t="s">
        <v>2922</v>
      </c>
      <c r="C275" s="105">
        <v>4</v>
      </c>
      <c r="D275" s="104" t="s">
        <v>16</v>
      </c>
      <c r="E275" s="104" t="s">
        <v>2019</v>
      </c>
      <c r="F275" s="104" t="s">
        <v>479</v>
      </c>
      <c r="G275" s="104" t="s">
        <v>480</v>
      </c>
      <c r="H275" s="104" t="s">
        <v>2896</v>
      </c>
      <c r="I275" s="104" t="s">
        <v>2811</v>
      </c>
      <c r="J275" s="104" t="s">
        <v>2896</v>
      </c>
      <c r="K275" s="104" t="s">
        <v>2897</v>
      </c>
      <c r="L275" s="109" t="s">
        <v>2805</v>
      </c>
      <c r="M275" s="104" t="s">
        <v>2806</v>
      </c>
      <c r="N275" s="107">
        <v>39736573.579999998</v>
      </c>
      <c r="O275" s="107">
        <v>39736573.579999998</v>
      </c>
      <c r="P275" s="107">
        <v>33113811.31666667</v>
      </c>
      <c r="Q275" s="107">
        <v>31696905.07</v>
      </c>
      <c r="R275" s="107">
        <v>-1416906.2466666666</v>
      </c>
      <c r="S275" s="107">
        <v>-4.2788981102683188</v>
      </c>
      <c r="T275" s="104" t="s">
        <v>2847</v>
      </c>
    </row>
    <row r="276" spans="1:20" ht="27" hidden="1" customHeight="1" x14ac:dyDescent="0.25">
      <c r="A276" s="103">
        <v>43677</v>
      </c>
      <c r="B276" s="104" t="s">
        <v>2922</v>
      </c>
      <c r="C276" s="105">
        <v>4</v>
      </c>
      <c r="D276" s="104" t="s">
        <v>16</v>
      </c>
      <c r="E276" s="104" t="s">
        <v>2019</v>
      </c>
      <c r="F276" s="104" t="s">
        <v>479</v>
      </c>
      <c r="G276" s="104" t="s">
        <v>480</v>
      </c>
      <c r="H276" s="104" t="s">
        <v>2896</v>
      </c>
      <c r="I276" s="104" t="s">
        <v>2811</v>
      </c>
      <c r="J276" s="104" t="s">
        <v>2896</v>
      </c>
      <c r="K276" s="104" t="s">
        <v>2897</v>
      </c>
      <c r="L276" s="109" t="s">
        <v>2807</v>
      </c>
      <c r="M276" s="104" t="s">
        <v>2808</v>
      </c>
      <c r="N276" s="107">
        <v>10886004.58</v>
      </c>
      <c r="O276" s="107">
        <v>11339829.779999999</v>
      </c>
      <c r="P276" s="107">
        <v>9449858.1500000004</v>
      </c>
      <c r="Q276" s="107">
        <v>10089242.959999999</v>
      </c>
      <c r="R276" s="107">
        <v>639384.81000000006</v>
      </c>
      <c r="S276" s="107">
        <v>6.766078388171362</v>
      </c>
      <c r="T276" s="104" t="s">
        <v>2846</v>
      </c>
    </row>
    <row r="277" spans="1:20" ht="27" hidden="1" customHeight="1" x14ac:dyDescent="0.25">
      <c r="A277" s="103">
        <v>43677</v>
      </c>
      <c r="B277" s="104" t="s">
        <v>2922</v>
      </c>
      <c r="C277" s="105">
        <v>4</v>
      </c>
      <c r="D277" s="104" t="s">
        <v>16</v>
      </c>
      <c r="E277" s="104" t="s">
        <v>2019</v>
      </c>
      <c r="F277" s="104" t="s">
        <v>479</v>
      </c>
      <c r="G277" s="104" t="s">
        <v>480</v>
      </c>
      <c r="H277" s="104" t="s">
        <v>2896</v>
      </c>
      <c r="I277" s="104" t="s">
        <v>2811</v>
      </c>
      <c r="J277" s="104" t="s">
        <v>2896</v>
      </c>
      <c r="K277" s="104" t="s">
        <v>2897</v>
      </c>
      <c r="L277" s="109" t="s">
        <v>2878</v>
      </c>
      <c r="M277" s="104" t="s">
        <v>2879</v>
      </c>
      <c r="N277" s="107">
        <v>0</v>
      </c>
      <c r="O277" s="107">
        <v>0</v>
      </c>
      <c r="P277" s="107">
        <v>0</v>
      </c>
      <c r="Q277" s="107">
        <v>0</v>
      </c>
      <c r="R277" s="107">
        <v>0</v>
      </c>
      <c r="S277" s="108"/>
      <c r="T277" s="104" t="s">
        <v>2846</v>
      </c>
    </row>
    <row r="278" spans="1:20" ht="27" hidden="1" customHeight="1" x14ac:dyDescent="0.25">
      <c r="A278" s="103">
        <v>43677</v>
      </c>
      <c r="B278" s="104" t="s">
        <v>2922</v>
      </c>
      <c r="C278" s="105">
        <v>4</v>
      </c>
      <c r="D278" s="104" t="s">
        <v>16</v>
      </c>
      <c r="E278" s="104" t="s">
        <v>2019</v>
      </c>
      <c r="F278" s="104" t="s">
        <v>479</v>
      </c>
      <c r="G278" s="104" t="s">
        <v>480</v>
      </c>
      <c r="H278" s="104" t="s">
        <v>2896</v>
      </c>
      <c r="I278" s="104" t="s">
        <v>2811</v>
      </c>
      <c r="J278" s="104" t="s">
        <v>2896</v>
      </c>
      <c r="K278" s="104" t="s">
        <v>2897</v>
      </c>
      <c r="L278" s="109" t="s">
        <v>2809</v>
      </c>
      <c r="M278" s="104" t="s">
        <v>2810</v>
      </c>
      <c r="N278" s="107">
        <v>931591.39</v>
      </c>
      <c r="O278" s="107">
        <v>2604294.44</v>
      </c>
      <c r="P278" s="107">
        <v>2170245.3666666667</v>
      </c>
      <c r="Q278" s="107">
        <v>2604294.44</v>
      </c>
      <c r="R278" s="107">
        <v>434049.0733333333</v>
      </c>
      <c r="S278" s="107">
        <v>20</v>
      </c>
      <c r="T278" s="104" t="s">
        <v>2846</v>
      </c>
    </row>
    <row r="279" spans="1:20" ht="27" hidden="1" customHeight="1" x14ac:dyDescent="0.25">
      <c r="A279" s="103">
        <v>43677</v>
      </c>
      <c r="B279" s="104" t="s">
        <v>2922</v>
      </c>
      <c r="C279" s="105">
        <v>4</v>
      </c>
      <c r="D279" s="104" t="s">
        <v>16</v>
      </c>
      <c r="E279" s="104" t="s">
        <v>2019</v>
      </c>
      <c r="F279" s="104" t="s">
        <v>479</v>
      </c>
      <c r="G279" s="104" t="s">
        <v>480</v>
      </c>
      <c r="H279" s="104" t="s">
        <v>2896</v>
      </c>
      <c r="I279" s="104" t="s">
        <v>2811</v>
      </c>
      <c r="J279" s="104" t="s">
        <v>2896</v>
      </c>
      <c r="K279" s="104" t="s">
        <v>2897</v>
      </c>
      <c r="L279" s="109" t="s">
        <v>2872</v>
      </c>
      <c r="M279" s="104" t="s">
        <v>2796</v>
      </c>
      <c r="N279" s="107">
        <v>528876.23</v>
      </c>
      <c r="O279" s="107">
        <v>797544.35</v>
      </c>
      <c r="P279" s="107">
        <v>664620.29166666674</v>
      </c>
      <c r="Q279" s="107">
        <v>454403.6</v>
      </c>
      <c r="R279" s="107">
        <v>-210216.69166666668</v>
      </c>
      <c r="S279" s="107">
        <v>-31.62959276183199</v>
      </c>
      <c r="T279" s="104" t="s">
        <v>2847</v>
      </c>
    </row>
    <row r="280" spans="1:20" ht="27" hidden="1" customHeight="1" x14ac:dyDescent="0.25">
      <c r="A280" s="103">
        <v>43677</v>
      </c>
      <c r="B280" s="104" t="s">
        <v>2922</v>
      </c>
      <c r="C280" s="105">
        <v>4</v>
      </c>
      <c r="D280" s="104" t="s">
        <v>16</v>
      </c>
      <c r="E280" s="104" t="s">
        <v>2019</v>
      </c>
      <c r="F280" s="104" t="s">
        <v>479</v>
      </c>
      <c r="G280" s="104" t="s">
        <v>480</v>
      </c>
      <c r="H280" s="104" t="s">
        <v>2898</v>
      </c>
      <c r="I280" s="104" t="s">
        <v>2839</v>
      </c>
      <c r="J280" s="104" t="s">
        <v>2896</v>
      </c>
      <c r="K280" s="104" t="s">
        <v>2897</v>
      </c>
      <c r="L280" s="114" t="s">
        <v>2812</v>
      </c>
      <c r="M280" s="104" t="s">
        <v>2813</v>
      </c>
      <c r="N280" s="107">
        <v>15406168.119999999</v>
      </c>
      <c r="O280" s="107">
        <v>11333205.26</v>
      </c>
      <c r="P280" s="107">
        <v>9444337.7166666668</v>
      </c>
      <c r="Q280" s="107">
        <v>11060439.869999999</v>
      </c>
      <c r="R280" s="107">
        <v>1616102.1533333336</v>
      </c>
      <c r="S280" s="107">
        <v>17.111863232943861</v>
      </c>
      <c r="T280" s="104" t="s">
        <v>2847</v>
      </c>
    </row>
    <row r="281" spans="1:20" ht="27" hidden="1" customHeight="1" x14ac:dyDescent="0.25">
      <c r="A281" s="103">
        <v>43677</v>
      </c>
      <c r="B281" s="104" t="s">
        <v>2922</v>
      </c>
      <c r="C281" s="105">
        <v>4</v>
      </c>
      <c r="D281" s="104" t="s">
        <v>16</v>
      </c>
      <c r="E281" s="104" t="s">
        <v>2019</v>
      </c>
      <c r="F281" s="104" t="s">
        <v>479</v>
      </c>
      <c r="G281" s="104" t="s">
        <v>480</v>
      </c>
      <c r="H281" s="104" t="s">
        <v>2898</v>
      </c>
      <c r="I281" s="104" t="s">
        <v>2839</v>
      </c>
      <c r="J281" s="104" t="s">
        <v>2896</v>
      </c>
      <c r="K281" s="104" t="s">
        <v>2897</v>
      </c>
      <c r="L281" s="114" t="s">
        <v>2814</v>
      </c>
      <c r="M281" s="104" t="s">
        <v>2815</v>
      </c>
      <c r="N281" s="107">
        <v>3071536.43</v>
      </c>
      <c r="O281" s="107">
        <v>3723923.59</v>
      </c>
      <c r="P281" s="107">
        <v>3103269.6583333332</v>
      </c>
      <c r="Q281" s="107">
        <v>3663853.24</v>
      </c>
      <c r="R281" s="107">
        <v>560583.58166666667</v>
      </c>
      <c r="S281" s="107">
        <v>18.064288424349758</v>
      </c>
      <c r="T281" s="104" t="s">
        <v>2847</v>
      </c>
    </row>
    <row r="282" spans="1:20" ht="27" hidden="1" customHeight="1" x14ac:dyDescent="0.25">
      <c r="A282" s="103">
        <v>43677</v>
      </c>
      <c r="B282" s="104" t="s">
        <v>2922</v>
      </c>
      <c r="C282" s="105">
        <v>4</v>
      </c>
      <c r="D282" s="104" t="s">
        <v>16</v>
      </c>
      <c r="E282" s="104" t="s">
        <v>2019</v>
      </c>
      <c r="F282" s="104" t="s">
        <v>479</v>
      </c>
      <c r="G282" s="104" t="s">
        <v>480</v>
      </c>
      <c r="H282" s="104" t="s">
        <v>2898</v>
      </c>
      <c r="I282" s="104" t="s">
        <v>2839</v>
      </c>
      <c r="J282" s="104" t="s">
        <v>2896</v>
      </c>
      <c r="K282" s="104" t="s">
        <v>2897</v>
      </c>
      <c r="L282" s="114" t="s">
        <v>2816</v>
      </c>
      <c r="M282" s="104" t="s">
        <v>2817</v>
      </c>
      <c r="N282" s="107">
        <v>1144251.8700000001</v>
      </c>
      <c r="O282" s="107">
        <v>1970760.63</v>
      </c>
      <c r="P282" s="107">
        <v>1642300.5249999999</v>
      </c>
      <c r="Q282" s="107">
        <v>1585876.86</v>
      </c>
      <c r="R282" s="107">
        <v>-56423.665000000001</v>
      </c>
      <c r="S282" s="107">
        <v>-3.4356479914052271</v>
      </c>
      <c r="T282" s="104" t="s">
        <v>2846</v>
      </c>
    </row>
    <row r="283" spans="1:20" ht="27" hidden="1" customHeight="1" x14ac:dyDescent="0.25">
      <c r="A283" s="103">
        <v>43677</v>
      </c>
      <c r="B283" s="104" t="s">
        <v>2922</v>
      </c>
      <c r="C283" s="105">
        <v>4</v>
      </c>
      <c r="D283" s="104" t="s">
        <v>16</v>
      </c>
      <c r="E283" s="104" t="s">
        <v>2019</v>
      </c>
      <c r="F283" s="104" t="s">
        <v>479</v>
      </c>
      <c r="G283" s="104" t="s">
        <v>480</v>
      </c>
      <c r="H283" s="104" t="s">
        <v>2898</v>
      </c>
      <c r="I283" s="104" t="s">
        <v>2839</v>
      </c>
      <c r="J283" s="104" t="s">
        <v>2896</v>
      </c>
      <c r="K283" s="104" t="s">
        <v>2897</v>
      </c>
      <c r="L283" s="114" t="s">
        <v>2818</v>
      </c>
      <c r="M283" s="104" t="s">
        <v>2819</v>
      </c>
      <c r="N283" s="107">
        <v>3598327.26</v>
      </c>
      <c r="O283" s="107">
        <v>5020183</v>
      </c>
      <c r="P283" s="107">
        <v>4183485.8333333335</v>
      </c>
      <c r="Q283" s="107">
        <v>2819649.94</v>
      </c>
      <c r="R283" s="107">
        <v>-1363835.8933333333</v>
      </c>
      <c r="S283" s="107">
        <v>-32.600466397340497</v>
      </c>
      <c r="T283" s="104" t="s">
        <v>2846</v>
      </c>
    </row>
    <row r="284" spans="1:20" ht="27" hidden="1" customHeight="1" x14ac:dyDescent="0.25">
      <c r="A284" s="103">
        <v>43677</v>
      </c>
      <c r="B284" s="104" t="s">
        <v>2922</v>
      </c>
      <c r="C284" s="105">
        <v>4</v>
      </c>
      <c r="D284" s="104" t="s">
        <v>16</v>
      </c>
      <c r="E284" s="104" t="s">
        <v>2019</v>
      </c>
      <c r="F284" s="104" t="s">
        <v>479</v>
      </c>
      <c r="G284" s="104" t="s">
        <v>480</v>
      </c>
      <c r="H284" s="104" t="s">
        <v>2898</v>
      </c>
      <c r="I284" s="104" t="s">
        <v>2839</v>
      </c>
      <c r="J284" s="104" t="s">
        <v>2896</v>
      </c>
      <c r="K284" s="104" t="s">
        <v>2897</v>
      </c>
      <c r="L284" s="114" t="s">
        <v>2820</v>
      </c>
      <c r="M284" s="104" t="s">
        <v>2821</v>
      </c>
      <c r="N284" s="107">
        <v>39756044.780000001</v>
      </c>
      <c r="O284" s="107">
        <v>37886299.369999997</v>
      </c>
      <c r="P284" s="107">
        <v>31571916.141666666</v>
      </c>
      <c r="Q284" s="107">
        <v>31711209.07</v>
      </c>
      <c r="R284" s="107">
        <v>139292.92833333332</v>
      </c>
      <c r="S284" s="107">
        <v>0.44119250699992557</v>
      </c>
      <c r="T284" s="104" t="s">
        <v>2847</v>
      </c>
    </row>
    <row r="285" spans="1:20" ht="27" hidden="1" customHeight="1" x14ac:dyDescent="0.25">
      <c r="A285" s="103">
        <v>43677</v>
      </c>
      <c r="B285" s="104" t="s">
        <v>2922</v>
      </c>
      <c r="C285" s="105">
        <v>4</v>
      </c>
      <c r="D285" s="104" t="s">
        <v>16</v>
      </c>
      <c r="E285" s="104" t="s">
        <v>2019</v>
      </c>
      <c r="F285" s="104" t="s">
        <v>479</v>
      </c>
      <c r="G285" s="104" t="s">
        <v>480</v>
      </c>
      <c r="H285" s="104" t="s">
        <v>2898</v>
      </c>
      <c r="I285" s="104" t="s">
        <v>2839</v>
      </c>
      <c r="J285" s="104" t="s">
        <v>2896</v>
      </c>
      <c r="K285" s="104" t="s">
        <v>2897</v>
      </c>
      <c r="L285" s="114" t="s">
        <v>2822</v>
      </c>
      <c r="M285" s="104" t="s">
        <v>2848</v>
      </c>
      <c r="N285" s="107">
        <v>12380649.789999999</v>
      </c>
      <c r="O285" s="107">
        <v>15663005.789999999</v>
      </c>
      <c r="P285" s="107">
        <v>13052504.824999999</v>
      </c>
      <c r="Q285" s="107">
        <v>12905944.470000001</v>
      </c>
      <c r="R285" s="107">
        <v>-146560.35500000001</v>
      </c>
      <c r="S285" s="107">
        <v>-1.1228523334409111</v>
      </c>
      <c r="T285" s="104" t="s">
        <v>2846</v>
      </c>
    </row>
    <row r="286" spans="1:20" ht="27" hidden="1" customHeight="1" x14ac:dyDescent="0.25">
      <c r="A286" s="103">
        <v>43677</v>
      </c>
      <c r="B286" s="104" t="s">
        <v>2922</v>
      </c>
      <c r="C286" s="105">
        <v>4</v>
      </c>
      <c r="D286" s="104" t="s">
        <v>16</v>
      </c>
      <c r="E286" s="104" t="s">
        <v>2019</v>
      </c>
      <c r="F286" s="104" t="s">
        <v>479</v>
      </c>
      <c r="G286" s="104" t="s">
        <v>480</v>
      </c>
      <c r="H286" s="104" t="s">
        <v>2898</v>
      </c>
      <c r="I286" s="104" t="s">
        <v>2839</v>
      </c>
      <c r="J286" s="104" t="s">
        <v>2896</v>
      </c>
      <c r="K286" s="104" t="s">
        <v>2897</v>
      </c>
      <c r="L286" s="114" t="s">
        <v>2823</v>
      </c>
      <c r="M286" s="104" t="s">
        <v>2824</v>
      </c>
      <c r="N286" s="107">
        <v>19178312</v>
      </c>
      <c r="O286" s="107">
        <v>18699559</v>
      </c>
      <c r="P286" s="107">
        <v>15582965.833333334</v>
      </c>
      <c r="Q286" s="107">
        <v>17019556.75</v>
      </c>
      <c r="R286" s="107">
        <v>1436590.9166666665</v>
      </c>
      <c r="S286" s="107">
        <v>9.2189826508742794</v>
      </c>
      <c r="T286" s="104" t="s">
        <v>2847</v>
      </c>
    </row>
    <row r="287" spans="1:20" ht="27" hidden="1" customHeight="1" x14ac:dyDescent="0.25">
      <c r="A287" s="103">
        <v>43677</v>
      </c>
      <c r="B287" s="104" t="s">
        <v>2922</v>
      </c>
      <c r="C287" s="105">
        <v>4</v>
      </c>
      <c r="D287" s="104" t="s">
        <v>16</v>
      </c>
      <c r="E287" s="104" t="s">
        <v>2019</v>
      </c>
      <c r="F287" s="104" t="s">
        <v>479</v>
      </c>
      <c r="G287" s="104" t="s">
        <v>480</v>
      </c>
      <c r="H287" s="104" t="s">
        <v>2898</v>
      </c>
      <c r="I287" s="104" t="s">
        <v>2839</v>
      </c>
      <c r="J287" s="104" t="s">
        <v>2896</v>
      </c>
      <c r="K287" s="104" t="s">
        <v>2897</v>
      </c>
      <c r="L287" s="114" t="s">
        <v>2825</v>
      </c>
      <c r="M287" s="104" t="s">
        <v>2826</v>
      </c>
      <c r="N287" s="107">
        <v>2928445.28</v>
      </c>
      <c r="O287" s="107">
        <v>2051336.65</v>
      </c>
      <c r="P287" s="107">
        <v>1709447.2083333335</v>
      </c>
      <c r="Q287" s="107">
        <v>2440358.7299999995</v>
      </c>
      <c r="R287" s="107">
        <v>730911.52166666673</v>
      </c>
      <c r="S287" s="107">
        <v>42.757185954826092</v>
      </c>
      <c r="T287" s="104" t="s">
        <v>2847</v>
      </c>
    </row>
    <row r="288" spans="1:20" ht="27" hidden="1" customHeight="1" x14ac:dyDescent="0.25">
      <c r="A288" s="103">
        <v>43677</v>
      </c>
      <c r="B288" s="104" t="s">
        <v>2922</v>
      </c>
      <c r="C288" s="105">
        <v>4</v>
      </c>
      <c r="D288" s="104" t="s">
        <v>16</v>
      </c>
      <c r="E288" s="104" t="s">
        <v>2019</v>
      </c>
      <c r="F288" s="104" t="s">
        <v>479</v>
      </c>
      <c r="G288" s="104" t="s">
        <v>480</v>
      </c>
      <c r="H288" s="104" t="s">
        <v>2898</v>
      </c>
      <c r="I288" s="104" t="s">
        <v>2839</v>
      </c>
      <c r="J288" s="104" t="s">
        <v>2896</v>
      </c>
      <c r="K288" s="104" t="s">
        <v>2897</v>
      </c>
      <c r="L288" s="114" t="s">
        <v>2827</v>
      </c>
      <c r="M288" s="104" t="s">
        <v>2828</v>
      </c>
      <c r="N288" s="107">
        <v>8584502.1699999999</v>
      </c>
      <c r="O288" s="107">
        <v>6242657.7199999997</v>
      </c>
      <c r="P288" s="107">
        <v>5202214.7666666666</v>
      </c>
      <c r="Q288" s="107">
        <v>6100173.54</v>
      </c>
      <c r="R288" s="107">
        <v>897958.77333333332</v>
      </c>
      <c r="S288" s="107">
        <v>17.261086164435746</v>
      </c>
      <c r="T288" s="104" t="s">
        <v>2847</v>
      </c>
    </row>
    <row r="289" spans="1:20" ht="27" hidden="1" customHeight="1" x14ac:dyDescent="0.25">
      <c r="A289" s="103">
        <v>43677</v>
      </c>
      <c r="B289" s="104" t="s">
        <v>2922</v>
      </c>
      <c r="C289" s="105">
        <v>4</v>
      </c>
      <c r="D289" s="104" t="s">
        <v>16</v>
      </c>
      <c r="E289" s="104" t="s">
        <v>2019</v>
      </c>
      <c r="F289" s="104" t="s">
        <v>479</v>
      </c>
      <c r="G289" s="104" t="s">
        <v>480</v>
      </c>
      <c r="H289" s="104" t="s">
        <v>2898</v>
      </c>
      <c r="I289" s="104" t="s">
        <v>2839</v>
      </c>
      <c r="J289" s="104" t="s">
        <v>2896</v>
      </c>
      <c r="K289" s="104" t="s">
        <v>2897</v>
      </c>
      <c r="L289" s="114" t="s">
        <v>2829</v>
      </c>
      <c r="M289" s="104" t="s">
        <v>2830</v>
      </c>
      <c r="N289" s="107">
        <v>3479252.28</v>
      </c>
      <c r="O289" s="107">
        <v>4035502.83</v>
      </c>
      <c r="P289" s="107">
        <v>3362919.0249999999</v>
      </c>
      <c r="Q289" s="107">
        <v>3408489.52</v>
      </c>
      <c r="R289" s="107">
        <v>45570.495000000003</v>
      </c>
      <c r="S289" s="107">
        <v>1.3550874898035943</v>
      </c>
      <c r="T289" s="104" t="s">
        <v>2847</v>
      </c>
    </row>
    <row r="290" spans="1:20" ht="27" hidden="1" customHeight="1" x14ac:dyDescent="0.25">
      <c r="A290" s="103">
        <v>43677</v>
      </c>
      <c r="B290" s="104" t="s">
        <v>2922</v>
      </c>
      <c r="C290" s="105">
        <v>4</v>
      </c>
      <c r="D290" s="104" t="s">
        <v>16</v>
      </c>
      <c r="E290" s="104" t="s">
        <v>2019</v>
      </c>
      <c r="F290" s="104" t="s">
        <v>479</v>
      </c>
      <c r="G290" s="104" t="s">
        <v>480</v>
      </c>
      <c r="H290" s="104" t="s">
        <v>2898</v>
      </c>
      <c r="I290" s="104" t="s">
        <v>2839</v>
      </c>
      <c r="J290" s="104" t="s">
        <v>2896</v>
      </c>
      <c r="K290" s="104" t="s">
        <v>2897</v>
      </c>
      <c r="L290" s="114" t="s">
        <v>2831</v>
      </c>
      <c r="M290" s="104" t="s">
        <v>2832</v>
      </c>
      <c r="N290" s="107">
        <v>4501146.72</v>
      </c>
      <c r="O290" s="107">
        <v>4865777.5999999996</v>
      </c>
      <c r="P290" s="107">
        <v>4054814.6666666665</v>
      </c>
      <c r="Q290" s="107">
        <v>4013488.5200000005</v>
      </c>
      <c r="R290" s="107">
        <v>-41326.146666666667</v>
      </c>
      <c r="S290" s="107">
        <v>-1.0191870668318257</v>
      </c>
      <c r="T290" s="104" t="s">
        <v>2846</v>
      </c>
    </row>
    <row r="291" spans="1:20" ht="27" hidden="1" customHeight="1" x14ac:dyDescent="0.25">
      <c r="A291" s="103">
        <v>43677</v>
      </c>
      <c r="B291" s="104" t="s">
        <v>2922</v>
      </c>
      <c r="C291" s="105">
        <v>4</v>
      </c>
      <c r="D291" s="104" t="s">
        <v>16</v>
      </c>
      <c r="E291" s="104" t="s">
        <v>2019</v>
      </c>
      <c r="F291" s="104" t="s">
        <v>479</v>
      </c>
      <c r="G291" s="104" t="s">
        <v>480</v>
      </c>
      <c r="H291" s="104" t="s">
        <v>2898</v>
      </c>
      <c r="I291" s="104" t="s">
        <v>2839</v>
      </c>
      <c r="J291" s="104" t="s">
        <v>2896</v>
      </c>
      <c r="K291" s="104" t="s">
        <v>2897</v>
      </c>
      <c r="L291" s="114" t="s">
        <v>2833</v>
      </c>
      <c r="M291" s="104" t="s">
        <v>2834</v>
      </c>
      <c r="N291" s="107">
        <v>14895480.720000001</v>
      </c>
      <c r="O291" s="107">
        <v>14795480.720000001</v>
      </c>
      <c r="P291" s="107">
        <v>12329567.266666668</v>
      </c>
      <c r="Q291" s="107">
        <v>14696942.789999999</v>
      </c>
      <c r="R291" s="107">
        <v>2367375.5233333334</v>
      </c>
      <c r="S291" s="107">
        <v>19.200799769620463</v>
      </c>
      <c r="T291" s="104" t="s">
        <v>2847</v>
      </c>
    </row>
    <row r="292" spans="1:20" ht="27" hidden="1" customHeight="1" x14ac:dyDescent="0.25">
      <c r="A292" s="103">
        <v>43677</v>
      </c>
      <c r="B292" s="104" t="s">
        <v>2922</v>
      </c>
      <c r="C292" s="105">
        <v>4</v>
      </c>
      <c r="D292" s="104" t="s">
        <v>16</v>
      </c>
      <c r="E292" s="104" t="s">
        <v>2019</v>
      </c>
      <c r="F292" s="104" t="s">
        <v>479</v>
      </c>
      <c r="G292" s="104" t="s">
        <v>480</v>
      </c>
      <c r="H292" s="104" t="s">
        <v>2898</v>
      </c>
      <c r="I292" s="104" t="s">
        <v>2839</v>
      </c>
      <c r="J292" s="104" t="s">
        <v>2896</v>
      </c>
      <c r="K292" s="104" t="s">
        <v>2897</v>
      </c>
      <c r="L292" s="114" t="s">
        <v>2835</v>
      </c>
      <c r="M292" s="104" t="s">
        <v>2836</v>
      </c>
      <c r="N292" s="107">
        <v>571033.80000000005</v>
      </c>
      <c r="O292" s="107">
        <v>1426622</v>
      </c>
      <c r="P292" s="107">
        <v>1188851.6666666665</v>
      </c>
      <c r="Q292" s="107">
        <v>1928921.6</v>
      </c>
      <c r="R292" s="107">
        <v>740069.93333333335</v>
      </c>
      <c r="S292" s="107">
        <v>62.250821871525886</v>
      </c>
      <c r="T292" s="104" t="s">
        <v>2847</v>
      </c>
    </row>
    <row r="293" spans="1:20" ht="27" hidden="1" customHeight="1" x14ac:dyDescent="0.25">
      <c r="A293" s="103">
        <v>43677</v>
      </c>
      <c r="B293" s="104" t="s">
        <v>2922</v>
      </c>
      <c r="C293" s="105">
        <v>4</v>
      </c>
      <c r="D293" s="104" t="s">
        <v>16</v>
      </c>
      <c r="E293" s="104" t="s">
        <v>2019</v>
      </c>
      <c r="F293" s="104" t="s">
        <v>479</v>
      </c>
      <c r="G293" s="104" t="s">
        <v>480</v>
      </c>
      <c r="H293" s="104" t="s">
        <v>2898</v>
      </c>
      <c r="I293" s="104" t="s">
        <v>2839</v>
      </c>
      <c r="J293" s="104" t="s">
        <v>2896</v>
      </c>
      <c r="K293" s="104" t="s">
        <v>2897</v>
      </c>
      <c r="L293" s="114" t="s">
        <v>2837</v>
      </c>
      <c r="M293" s="104" t="s">
        <v>2838</v>
      </c>
      <c r="N293" s="107">
        <v>18687507.390000001</v>
      </c>
      <c r="O293" s="107">
        <v>13448921.41</v>
      </c>
      <c r="P293" s="107">
        <v>11207434.508333333</v>
      </c>
      <c r="Q293" s="107">
        <v>18685182.82</v>
      </c>
      <c r="R293" s="107">
        <v>7477748.3116666675</v>
      </c>
      <c r="S293" s="107">
        <v>66.721320620758988</v>
      </c>
      <c r="T293" s="104" t="s">
        <v>2847</v>
      </c>
    </row>
    <row r="294" spans="1:20" ht="27" hidden="1" customHeight="1" x14ac:dyDescent="0.25">
      <c r="A294" s="103">
        <v>43677</v>
      </c>
      <c r="B294" s="104" t="s">
        <v>2922</v>
      </c>
      <c r="C294" s="105">
        <v>4</v>
      </c>
      <c r="D294" s="104" t="s">
        <v>16</v>
      </c>
      <c r="E294" s="104" t="s">
        <v>2019</v>
      </c>
      <c r="F294" s="104" t="s">
        <v>479</v>
      </c>
      <c r="G294" s="104" t="s">
        <v>480</v>
      </c>
      <c r="H294" s="104" t="s">
        <v>2898</v>
      </c>
      <c r="I294" s="104" t="s">
        <v>2839</v>
      </c>
      <c r="J294" s="104" t="s">
        <v>2896</v>
      </c>
      <c r="K294" s="104" t="s">
        <v>2897</v>
      </c>
      <c r="L294" s="114" t="s">
        <v>2880</v>
      </c>
      <c r="M294" s="104" t="s">
        <v>2881</v>
      </c>
      <c r="N294" s="107">
        <v>0</v>
      </c>
      <c r="O294" s="107">
        <v>0</v>
      </c>
      <c r="P294" s="107">
        <v>0</v>
      </c>
      <c r="Q294" s="107">
        <v>0</v>
      </c>
      <c r="R294" s="107">
        <v>0</v>
      </c>
      <c r="S294" s="108"/>
      <c r="T294" s="104" t="s">
        <v>2847</v>
      </c>
    </row>
    <row r="295" spans="1:20" ht="27" hidden="1" customHeight="1" x14ac:dyDescent="0.25">
      <c r="A295" s="103">
        <v>43677</v>
      </c>
      <c r="B295" s="104" t="s">
        <v>2922</v>
      </c>
      <c r="C295" s="105">
        <v>4</v>
      </c>
      <c r="D295" s="104" t="s">
        <v>16</v>
      </c>
      <c r="E295" s="104" t="s">
        <v>2019</v>
      </c>
      <c r="F295" s="104" t="s">
        <v>479</v>
      </c>
      <c r="G295" s="104" t="s">
        <v>480</v>
      </c>
      <c r="H295" s="104" t="s">
        <v>2899</v>
      </c>
      <c r="I295" s="104" t="s">
        <v>2900</v>
      </c>
      <c r="J295" s="104" t="s">
        <v>2898</v>
      </c>
      <c r="K295" s="104" t="s">
        <v>1944</v>
      </c>
      <c r="L295" s="112" t="s">
        <v>2855</v>
      </c>
      <c r="M295" s="104" t="s">
        <v>2901</v>
      </c>
      <c r="N295" s="107">
        <v>35738141.670000002</v>
      </c>
      <c r="O295" s="107">
        <v>0</v>
      </c>
      <c r="P295" s="107">
        <v>0</v>
      </c>
      <c r="Q295" s="107">
        <v>38772600.51000002</v>
      </c>
      <c r="R295" s="107">
        <v>38772600.509999998</v>
      </c>
      <c r="S295" s="108"/>
      <c r="T295" s="104" t="s">
        <v>2846</v>
      </c>
    </row>
    <row r="296" spans="1:20" ht="27" hidden="1" customHeight="1" x14ac:dyDescent="0.25">
      <c r="A296" s="103">
        <v>43677</v>
      </c>
      <c r="B296" s="104" t="s">
        <v>2922</v>
      </c>
      <c r="C296" s="105">
        <v>4</v>
      </c>
      <c r="D296" s="104" t="s">
        <v>16</v>
      </c>
      <c r="E296" s="104" t="s">
        <v>2019</v>
      </c>
      <c r="F296" s="104" t="s">
        <v>479</v>
      </c>
      <c r="G296" s="104" t="s">
        <v>480</v>
      </c>
      <c r="H296" s="104" t="s">
        <v>2902</v>
      </c>
      <c r="I296" s="104" t="s">
        <v>2903</v>
      </c>
      <c r="J296" s="104" t="s">
        <v>2904</v>
      </c>
      <c r="K296" s="104" t="s">
        <v>1944</v>
      </c>
      <c r="L296" s="112" t="s">
        <v>2856</v>
      </c>
      <c r="M296" s="104" t="s">
        <v>2905</v>
      </c>
      <c r="N296" s="107">
        <v>44479671.619999997</v>
      </c>
      <c r="O296" s="107">
        <v>0</v>
      </c>
      <c r="P296" s="107">
        <v>0</v>
      </c>
      <c r="Q296" s="107">
        <v>54634621.600000009</v>
      </c>
      <c r="R296" s="107">
        <v>54634621.600000001</v>
      </c>
      <c r="S296" s="108"/>
      <c r="T296" s="104" t="s">
        <v>2846</v>
      </c>
    </row>
    <row r="297" spans="1:20" ht="27" hidden="1" customHeight="1" x14ac:dyDescent="0.25">
      <c r="A297" s="103">
        <v>43677</v>
      </c>
      <c r="B297" s="104" t="s">
        <v>2922</v>
      </c>
      <c r="C297" s="105">
        <v>4</v>
      </c>
      <c r="D297" s="104" t="s">
        <v>16</v>
      </c>
      <c r="E297" s="104" t="s">
        <v>2019</v>
      </c>
      <c r="F297" s="104" t="s">
        <v>479</v>
      </c>
      <c r="G297" s="104" t="s">
        <v>480</v>
      </c>
      <c r="H297" s="104" t="s">
        <v>2902</v>
      </c>
      <c r="I297" s="104" t="s">
        <v>2903</v>
      </c>
      <c r="J297" s="104" t="s">
        <v>2904</v>
      </c>
      <c r="K297" s="104" t="s">
        <v>1944</v>
      </c>
      <c r="L297" s="112" t="s">
        <v>2857</v>
      </c>
      <c r="M297" s="104" t="s">
        <v>2906</v>
      </c>
      <c r="N297" s="107">
        <v>-30297476.879999999</v>
      </c>
      <c r="O297" s="107">
        <v>0</v>
      </c>
      <c r="P297" s="107">
        <v>0</v>
      </c>
      <c r="Q297" s="107">
        <v>-33516609.74000001</v>
      </c>
      <c r="R297" s="107">
        <v>-33516609.739999998</v>
      </c>
      <c r="S297" s="108"/>
      <c r="T297" s="104" t="s">
        <v>2846</v>
      </c>
    </row>
    <row r="298" spans="1:20" ht="27" hidden="1" customHeight="1" x14ac:dyDescent="0.25">
      <c r="A298" s="103">
        <v>43677</v>
      </c>
      <c r="B298" s="104" t="s">
        <v>2922</v>
      </c>
      <c r="C298" s="105">
        <v>4</v>
      </c>
      <c r="D298" s="104" t="s">
        <v>16</v>
      </c>
      <c r="E298" s="104" t="s">
        <v>2019</v>
      </c>
      <c r="F298" s="104" t="s">
        <v>481</v>
      </c>
      <c r="G298" s="104" t="s">
        <v>482</v>
      </c>
      <c r="H298" s="104" t="s">
        <v>2896</v>
      </c>
      <c r="I298" s="104" t="s">
        <v>2811</v>
      </c>
      <c r="J298" s="104" t="s">
        <v>2896</v>
      </c>
      <c r="K298" s="104" t="s">
        <v>2897</v>
      </c>
      <c r="L298" s="112" t="s">
        <v>2790</v>
      </c>
      <c r="M298" s="104" t="s">
        <v>2791</v>
      </c>
      <c r="N298" s="107">
        <v>14971504.109999999</v>
      </c>
      <c r="O298" s="107">
        <v>16900000</v>
      </c>
      <c r="P298" s="107">
        <v>14083333.333333334</v>
      </c>
      <c r="Q298" s="107">
        <v>19351131.370000005</v>
      </c>
      <c r="R298" s="107">
        <v>5267798.0366666671</v>
      </c>
      <c r="S298" s="107">
        <v>37.404483100591712</v>
      </c>
      <c r="T298" s="104" t="s">
        <v>2846</v>
      </c>
    </row>
    <row r="299" spans="1:20" ht="27" hidden="1" customHeight="1" x14ac:dyDescent="0.25">
      <c r="A299" s="103">
        <v>43677</v>
      </c>
      <c r="B299" s="104" t="s">
        <v>2922</v>
      </c>
      <c r="C299" s="105">
        <v>4</v>
      </c>
      <c r="D299" s="104" t="s">
        <v>16</v>
      </c>
      <c r="E299" s="104" t="s">
        <v>2019</v>
      </c>
      <c r="F299" s="104" t="s">
        <v>481</v>
      </c>
      <c r="G299" s="104" t="s">
        <v>482</v>
      </c>
      <c r="H299" s="104" t="s">
        <v>2896</v>
      </c>
      <c r="I299" s="104" t="s">
        <v>2811</v>
      </c>
      <c r="J299" s="104" t="s">
        <v>2896</v>
      </c>
      <c r="K299" s="104" t="s">
        <v>2897</v>
      </c>
      <c r="L299" s="112" t="s">
        <v>2792</v>
      </c>
      <c r="M299" s="104" t="s">
        <v>2793</v>
      </c>
      <c r="N299" s="107">
        <v>45273.2</v>
      </c>
      <c r="O299" s="107">
        <v>46000</v>
      </c>
      <c r="P299" s="107">
        <v>38333.333333333336</v>
      </c>
      <c r="Q299" s="107">
        <v>24100</v>
      </c>
      <c r="R299" s="107">
        <v>-14233.333333333332</v>
      </c>
      <c r="S299" s="107">
        <v>-37.130434782608695</v>
      </c>
      <c r="T299" s="104" t="s">
        <v>2847</v>
      </c>
    </row>
    <row r="300" spans="1:20" ht="27" hidden="1" customHeight="1" x14ac:dyDescent="0.25">
      <c r="A300" s="103">
        <v>43677</v>
      </c>
      <c r="B300" s="104" t="s">
        <v>2922</v>
      </c>
      <c r="C300" s="105">
        <v>4</v>
      </c>
      <c r="D300" s="104" t="s">
        <v>16</v>
      </c>
      <c r="E300" s="104" t="s">
        <v>2019</v>
      </c>
      <c r="F300" s="104" t="s">
        <v>481</v>
      </c>
      <c r="G300" s="104" t="s">
        <v>482</v>
      </c>
      <c r="H300" s="104" t="s">
        <v>2896</v>
      </c>
      <c r="I300" s="104" t="s">
        <v>2811</v>
      </c>
      <c r="J300" s="104" t="s">
        <v>2896</v>
      </c>
      <c r="K300" s="104" t="s">
        <v>2897</v>
      </c>
      <c r="L300" s="112" t="s">
        <v>2794</v>
      </c>
      <c r="M300" s="104" t="s">
        <v>2795</v>
      </c>
      <c r="N300" s="107">
        <v>19324</v>
      </c>
      <c r="O300" s="107">
        <v>25000</v>
      </c>
      <c r="P300" s="107">
        <v>20833.333333333332</v>
      </c>
      <c r="Q300" s="107">
        <v>10248</v>
      </c>
      <c r="R300" s="107">
        <v>-10585.333333333334</v>
      </c>
      <c r="S300" s="107">
        <v>-50.809600000000003</v>
      </c>
      <c r="T300" s="104" t="s">
        <v>2847</v>
      </c>
    </row>
    <row r="301" spans="1:20" ht="27" hidden="1" customHeight="1" x14ac:dyDescent="0.25">
      <c r="A301" s="103">
        <v>43677</v>
      </c>
      <c r="B301" s="104" t="s">
        <v>2922</v>
      </c>
      <c r="C301" s="105">
        <v>4</v>
      </c>
      <c r="D301" s="104" t="s">
        <v>16</v>
      </c>
      <c r="E301" s="104" t="s">
        <v>2019</v>
      </c>
      <c r="F301" s="104" t="s">
        <v>481</v>
      </c>
      <c r="G301" s="104" t="s">
        <v>482</v>
      </c>
      <c r="H301" s="104" t="s">
        <v>2896</v>
      </c>
      <c r="I301" s="104" t="s">
        <v>2811</v>
      </c>
      <c r="J301" s="104" t="s">
        <v>2896</v>
      </c>
      <c r="K301" s="104" t="s">
        <v>2897</v>
      </c>
      <c r="L301" s="112" t="s">
        <v>2797</v>
      </c>
      <c r="M301" s="104" t="s">
        <v>2798</v>
      </c>
      <c r="N301" s="107">
        <v>1643241.82</v>
      </c>
      <c r="O301" s="107">
        <v>1800000</v>
      </c>
      <c r="P301" s="107">
        <v>1500000</v>
      </c>
      <c r="Q301" s="107">
        <v>1499858.3</v>
      </c>
      <c r="R301" s="107">
        <v>-141.69999999999999</v>
      </c>
      <c r="S301" s="107">
        <v>-9.4466666666666674E-3</v>
      </c>
      <c r="T301" s="104" t="s">
        <v>2847</v>
      </c>
    </row>
    <row r="302" spans="1:20" ht="27" hidden="1" customHeight="1" x14ac:dyDescent="0.25">
      <c r="A302" s="103">
        <v>43677</v>
      </c>
      <c r="B302" s="104" t="s">
        <v>2922</v>
      </c>
      <c r="C302" s="105">
        <v>4</v>
      </c>
      <c r="D302" s="104" t="s">
        <v>16</v>
      </c>
      <c r="E302" s="104" t="s">
        <v>2019</v>
      </c>
      <c r="F302" s="104" t="s">
        <v>481</v>
      </c>
      <c r="G302" s="104" t="s">
        <v>482</v>
      </c>
      <c r="H302" s="104" t="s">
        <v>2896</v>
      </c>
      <c r="I302" s="104" t="s">
        <v>2811</v>
      </c>
      <c r="J302" s="104" t="s">
        <v>2896</v>
      </c>
      <c r="K302" s="104" t="s">
        <v>2897</v>
      </c>
      <c r="L302" s="112" t="s">
        <v>2799</v>
      </c>
      <c r="M302" s="104" t="s">
        <v>2800</v>
      </c>
      <c r="N302" s="107">
        <v>360260.62</v>
      </c>
      <c r="O302" s="107">
        <v>402000</v>
      </c>
      <c r="P302" s="107">
        <v>335000</v>
      </c>
      <c r="Q302" s="107">
        <v>486762.07</v>
      </c>
      <c r="R302" s="107">
        <v>151762.07</v>
      </c>
      <c r="S302" s="107">
        <v>45.302110447761194</v>
      </c>
      <c r="T302" s="104" t="s">
        <v>2846</v>
      </c>
    </row>
    <row r="303" spans="1:20" ht="27" hidden="1" customHeight="1" x14ac:dyDescent="0.25">
      <c r="A303" s="103">
        <v>43677</v>
      </c>
      <c r="B303" s="104" t="s">
        <v>2922</v>
      </c>
      <c r="C303" s="105">
        <v>4</v>
      </c>
      <c r="D303" s="104" t="s">
        <v>16</v>
      </c>
      <c r="E303" s="104" t="s">
        <v>2019</v>
      </c>
      <c r="F303" s="104" t="s">
        <v>481</v>
      </c>
      <c r="G303" s="104" t="s">
        <v>482</v>
      </c>
      <c r="H303" s="104" t="s">
        <v>2896</v>
      </c>
      <c r="I303" s="104" t="s">
        <v>2811</v>
      </c>
      <c r="J303" s="104" t="s">
        <v>2896</v>
      </c>
      <c r="K303" s="104" t="s">
        <v>2897</v>
      </c>
      <c r="L303" s="112" t="s">
        <v>2801</v>
      </c>
      <c r="M303" s="104" t="s">
        <v>2802</v>
      </c>
      <c r="N303" s="107">
        <v>2883</v>
      </c>
      <c r="O303" s="107">
        <v>4000</v>
      </c>
      <c r="P303" s="107">
        <v>3333.333333333333</v>
      </c>
      <c r="Q303" s="107">
        <v>1783</v>
      </c>
      <c r="R303" s="107">
        <v>-1550.3333333333333</v>
      </c>
      <c r="S303" s="107">
        <v>-46.51</v>
      </c>
      <c r="T303" s="104" t="s">
        <v>2847</v>
      </c>
    </row>
    <row r="304" spans="1:20" ht="27" hidden="1" customHeight="1" x14ac:dyDescent="0.25">
      <c r="A304" s="103">
        <v>43677</v>
      </c>
      <c r="B304" s="104" t="s">
        <v>2922</v>
      </c>
      <c r="C304" s="105">
        <v>4</v>
      </c>
      <c r="D304" s="104" t="s">
        <v>16</v>
      </c>
      <c r="E304" s="104" t="s">
        <v>2019</v>
      </c>
      <c r="F304" s="104" t="s">
        <v>481</v>
      </c>
      <c r="G304" s="104" t="s">
        <v>482</v>
      </c>
      <c r="H304" s="104" t="s">
        <v>2896</v>
      </c>
      <c r="I304" s="104" t="s">
        <v>2811</v>
      </c>
      <c r="J304" s="104" t="s">
        <v>2896</v>
      </c>
      <c r="K304" s="104" t="s">
        <v>2897</v>
      </c>
      <c r="L304" s="112" t="s">
        <v>2803</v>
      </c>
      <c r="M304" s="104" t="s">
        <v>2804</v>
      </c>
      <c r="N304" s="107">
        <v>2174355.41</v>
      </c>
      <c r="O304" s="107">
        <v>2165000</v>
      </c>
      <c r="P304" s="107">
        <v>1804166.6666666667</v>
      </c>
      <c r="Q304" s="107">
        <v>2628072</v>
      </c>
      <c r="R304" s="107">
        <v>823905.33333333326</v>
      </c>
      <c r="S304" s="107">
        <v>45.66680831408776</v>
      </c>
      <c r="T304" s="104" t="s">
        <v>2846</v>
      </c>
    </row>
    <row r="305" spans="1:20" ht="27" hidden="1" customHeight="1" x14ac:dyDescent="0.25">
      <c r="A305" s="103">
        <v>43677</v>
      </c>
      <c r="B305" s="104" t="s">
        <v>2922</v>
      </c>
      <c r="C305" s="105">
        <v>4</v>
      </c>
      <c r="D305" s="104" t="s">
        <v>16</v>
      </c>
      <c r="E305" s="104" t="s">
        <v>2019</v>
      </c>
      <c r="F305" s="104" t="s">
        <v>481</v>
      </c>
      <c r="G305" s="104" t="s">
        <v>482</v>
      </c>
      <c r="H305" s="104" t="s">
        <v>2896</v>
      </c>
      <c r="I305" s="104" t="s">
        <v>2811</v>
      </c>
      <c r="J305" s="104" t="s">
        <v>2896</v>
      </c>
      <c r="K305" s="104" t="s">
        <v>2897</v>
      </c>
      <c r="L305" s="112" t="s">
        <v>2805</v>
      </c>
      <c r="M305" s="104" t="s">
        <v>2806</v>
      </c>
      <c r="N305" s="107">
        <v>19274057.690000001</v>
      </c>
      <c r="O305" s="107">
        <v>19292000</v>
      </c>
      <c r="P305" s="107">
        <v>16076666.666666666</v>
      </c>
      <c r="Q305" s="107">
        <v>16093621.869999999</v>
      </c>
      <c r="R305" s="107">
        <v>16955.203333333335</v>
      </c>
      <c r="S305" s="107">
        <v>0.10546466929297119</v>
      </c>
      <c r="T305" s="104" t="s">
        <v>2846</v>
      </c>
    </row>
    <row r="306" spans="1:20" ht="27" hidden="1" customHeight="1" x14ac:dyDescent="0.25">
      <c r="A306" s="103">
        <v>43677</v>
      </c>
      <c r="B306" s="104" t="s">
        <v>2922</v>
      </c>
      <c r="C306" s="105">
        <v>4</v>
      </c>
      <c r="D306" s="104" t="s">
        <v>16</v>
      </c>
      <c r="E306" s="104" t="s">
        <v>2019</v>
      </c>
      <c r="F306" s="104" t="s">
        <v>481</v>
      </c>
      <c r="G306" s="104" t="s">
        <v>482</v>
      </c>
      <c r="H306" s="104" t="s">
        <v>2896</v>
      </c>
      <c r="I306" s="104" t="s">
        <v>2811</v>
      </c>
      <c r="J306" s="104" t="s">
        <v>2896</v>
      </c>
      <c r="K306" s="104" t="s">
        <v>2897</v>
      </c>
      <c r="L306" s="112" t="s">
        <v>2807</v>
      </c>
      <c r="M306" s="104" t="s">
        <v>2808</v>
      </c>
      <c r="N306" s="107">
        <v>5146971.47</v>
      </c>
      <c r="O306" s="107">
        <v>3952000</v>
      </c>
      <c r="P306" s="107">
        <v>3293333.3333333335</v>
      </c>
      <c r="Q306" s="107">
        <v>2907303.0300000003</v>
      </c>
      <c r="R306" s="107">
        <v>-386030.30333333334</v>
      </c>
      <c r="S306" s="107">
        <v>-11.721567914979756</v>
      </c>
      <c r="T306" s="104" t="s">
        <v>2847</v>
      </c>
    </row>
    <row r="307" spans="1:20" ht="27" hidden="1" customHeight="1" x14ac:dyDescent="0.25">
      <c r="A307" s="103">
        <v>43677</v>
      </c>
      <c r="B307" s="104" t="s">
        <v>2922</v>
      </c>
      <c r="C307" s="105">
        <v>4</v>
      </c>
      <c r="D307" s="104" t="s">
        <v>16</v>
      </c>
      <c r="E307" s="104" t="s">
        <v>2019</v>
      </c>
      <c r="F307" s="104" t="s">
        <v>481</v>
      </c>
      <c r="G307" s="104" t="s">
        <v>482</v>
      </c>
      <c r="H307" s="104" t="s">
        <v>2896</v>
      </c>
      <c r="I307" s="104" t="s">
        <v>2811</v>
      </c>
      <c r="J307" s="104" t="s">
        <v>2896</v>
      </c>
      <c r="K307" s="104" t="s">
        <v>2897</v>
      </c>
      <c r="L307" s="112" t="s">
        <v>2878</v>
      </c>
      <c r="M307" s="104" t="s">
        <v>2879</v>
      </c>
      <c r="N307" s="107">
        <v>0</v>
      </c>
      <c r="O307" s="107">
        <v>0</v>
      </c>
      <c r="P307" s="107">
        <v>0</v>
      </c>
      <c r="Q307" s="107">
        <v>0</v>
      </c>
      <c r="R307" s="107">
        <v>0</v>
      </c>
      <c r="S307" s="108"/>
      <c r="T307" s="104" t="s">
        <v>2846</v>
      </c>
    </row>
    <row r="308" spans="1:20" ht="27" hidden="1" customHeight="1" x14ac:dyDescent="0.25">
      <c r="A308" s="103">
        <v>43677</v>
      </c>
      <c r="B308" s="104" t="s">
        <v>2922</v>
      </c>
      <c r="C308" s="105">
        <v>4</v>
      </c>
      <c r="D308" s="104" t="s">
        <v>16</v>
      </c>
      <c r="E308" s="104" t="s">
        <v>2019</v>
      </c>
      <c r="F308" s="104" t="s">
        <v>481</v>
      </c>
      <c r="G308" s="104" t="s">
        <v>482</v>
      </c>
      <c r="H308" s="104" t="s">
        <v>2896</v>
      </c>
      <c r="I308" s="104" t="s">
        <v>2811</v>
      </c>
      <c r="J308" s="104" t="s">
        <v>2896</v>
      </c>
      <c r="K308" s="104" t="s">
        <v>2897</v>
      </c>
      <c r="L308" s="112" t="s">
        <v>2809</v>
      </c>
      <c r="M308" s="104" t="s">
        <v>2810</v>
      </c>
      <c r="N308" s="107">
        <v>2372433.23</v>
      </c>
      <c r="O308" s="107">
        <v>2034000</v>
      </c>
      <c r="P308" s="107">
        <v>1695000</v>
      </c>
      <c r="Q308" s="107">
        <v>2009271.08</v>
      </c>
      <c r="R308" s="107">
        <v>314271.08</v>
      </c>
      <c r="S308" s="107">
        <v>18.541066666666666</v>
      </c>
      <c r="T308" s="104" t="s">
        <v>2846</v>
      </c>
    </row>
    <row r="309" spans="1:20" ht="27" hidden="1" customHeight="1" x14ac:dyDescent="0.25">
      <c r="A309" s="103">
        <v>43677</v>
      </c>
      <c r="B309" s="104" t="s">
        <v>2922</v>
      </c>
      <c r="C309" s="105">
        <v>4</v>
      </c>
      <c r="D309" s="104" t="s">
        <v>16</v>
      </c>
      <c r="E309" s="104" t="s">
        <v>2019</v>
      </c>
      <c r="F309" s="104" t="s">
        <v>481</v>
      </c>
      <c r="G309" s="104" t="s">
        <v>482</v>
      </c>
      <c r="H309" s="104" t="s">
        <v>2896</v>
      </c>
      <c r="I309" s="104" t="s">
        <v>2811</v>
      </c>
      <c r="J309" s="104" t="s">
        <v>2896</v>
      </c>
      <c r="K309" s="104" t="s">
        <v>2897</v>
      </c>
      <c r="L309" s="112" t="s">
        <v>2872</v>
      </c>
      <c r="M309" s="104" t="s">
        <v>2796</v>
      </c>
      <c r="N309" s="107">
        <v>209629.69</v>
      </c>
      <c r="O309" s="107">
        <v>250000</v>
      </c>
      <c r="P309" s="107">
        <v>208333.33333333334</v>
      </c>
      <c r="Q309" s="107">
        <v>204320.17</v>
      </c>
      <c r="R309" s="107">
        <v>-4013.1633333333339</v>
      </c>
      <c r="S309" s="107">
        <v>-1.9263184</v>
      </c>
      <c r="T309" s="104" t="s">
        <v>2847</v>
      </c>
    </row>
    <row r="310" spans="1:20" ht="27" hidden="1" customHeight="1" x14ac:dyDescent="0.25">
      <c r="A310" s="103">
        <v>43677</v>
      </c>
      <c r="B310" s="104" t="s">
        <v>2922</v>
      </c>
      <c r="C310" s="105">
        <v>4</v>
      </c>
      <c r="D310" s="104" t="s">
        <v>16</v>
      </c>
      <c r="E310" s="104" t="s">
        <v>2019</v>
      </c>
      <c r="F310" s="104" t="s">
        <v>481</v>
      </c>
      <c r="G310" s="104" t="s">
        <v>482</v>
      </c>
      <c r="H310" s="104" t="s">
        <v>2898</v>
      </c>
      <c r="I310" s="104" t="s">
        <v>2839</v>
      </c>
      <c r="J310" s="104" t="s">
        <v>2896</v>
      </c>
      <c r="K310" s="104" t="s">
        <v>2897</v>
      </c>
      <c r="L310" s="111" t="s">
        <v>2812</v>
      </c>
      <c r="M310" s="104" t="s">
        <v>2813</v>
      </c>
      <c r="N310" s="107">
        <v>2663007.11</v>
      </c>
      <c r="O310" s="107">
        <v>3090000</v>
      </c>
      <c r="P310" s="107">
        <v>2575000</v>
      </c>
      <c r="Q310" s="107">
        <v>1971394.4</v>
      </c>
      <c r="R310" s="107">
        <v>-603605.6</v>
      </c>
      <c r="S310" s="107">
        <v>-23.440994174757279</v>
      </c>
      <c r="T310" s="104" t="s">
        <v>2846</v>
      </c>
    </row>
    <row r="311" spans="1:20" ht="27" hidden="1" customHeight="1" x14ac:dyDescent="0.25">
      <c r="A311" s="103">
        <v>43677</v>
      </c>
      <c r="B311" s="104" t="s">
        <v>2922</v>
      </c>
      <c r="C311" s="105">
        <v>4</v>
      </c>
      <c r="D311" s="104" t="s">
        <v>16</v>
      </c>
      <c r="E311" s="104" t="s">
        <v>2019</v>
      </c>
      <c r="F311" s="104" t="s">
        <v>481</v>
      </c>
      <c r="G311" s="104" t="s">
        <v>482</v>
      </c>
      <c r="H311" s="104" t="s">
        <v>2898</v>
      </c>
      <c r="I311" s="104" t="s">
        <v>2839</v>
      </c>
      <c r="J311" s="104" t="s">
        <v>2896</v>
      </c>
      <c r="K311" s="104" t="s">
        <v>2897</v>
      </c>
      <c r="L311" s="111" t="s">
        <v>2814</v>
      </c>
      <c r="M311" s="104" t="s">
        <v>2815</v>
      </c>
      <c r="N311" s="107">
        <v>864077.72</v>
      </c>
      <c r="O311" s="107">
        <v>831000</v>
      </c>
      <c r="P311" s="107">
        <v>692500</v>
      </c>
      <c r="Q311" s="107">
        <v>550955.5</v>
      </c>
      <c r="R311" s="107">
        <v>-141544.5</v>
      </c>
      <c r="S311" s="107">
        <v>-20.439638989169676</v>
      </c>
      <c r="T311" s="104" t="s">
        <v>2846</v>
      </c>
    </row>
    <row r="312" spans="1:20" ht="27" hidden="1" customHeight="1" x14ac:dyDescent="0.25">
      <c r="A312" s="103">
        <v>43677</v>
      </c>
      <c r="B312" s="104" t="s">
        <v>2922</v>
      </c>
      <c r="C312" s="105">
        <v>4</v>
      </c>
      <c r="D312" s="104" t="s">
        <v>16</v>
      </c>
      <c r="E312" s="104" t="s">
        <v>2019</v>
      </c>
      <c r="F312" s="104" t="s">
        <v>481</v>
      </c>
      <c r="G312" s="104" t="s">
        <v>482</v>
      </c>
      <c r="H312" s="104" t="s">
        <v>2898</v>
      </c>
      <c r="I312" s="104" t="s">
        <v>2839</v>
      </c>
      <c r="J312" s="104" t="s">
        <v>2896</v>
      </c>
      <c r="K312" s="104" t="s">
        <v>2897</v>
      </c>
      <c r="L312" s="111" t="s">
        <v>2816</v>
      </c>
      <c r="M312" s="104" t="s">
        <v>2817</v>
      </c>
      <c r="N312" s="107">
        <v>216500.51</v>
      </c>
      <c r="O312" s="107">
        <v>213000</v>
      </c>
      <c r="P312" s="107">
        <v>177500</v>
      </c>
      <c r="Q312" s="107">
        <v>156627.88</v>
      </c>
      <c r="R312" s="107">
        <v>-20872.12</v>
      </c>
      <c r="S312" s="107">
        <v>-11.758940845070422</v>
      </c>
      <c r="T312" s="104" t="s">
        <v>2846</v>
      </c>
    </row>
    <row r="313" spans="1:20" ht="27" hidden="1" customHeight="1" x14ac:dyDescent="0.25">
      <c r="A313" s="103">
        <v>43677</v>
      </c>
      <c r="B313" s="104" t="s">
        <v>2922</v>
      </c>
      <c r="C313" s="105">
        <v>4</v>
      </c>
      <c r="D313" s="104" t="s">
        <v>16</v>
      </c>
      <c r="E313" s="104" t="s">
        <v>2019</v>
      </c>
      <c r="F313" s="104" t="s">
        <v>481</v>
      </c>
      <c r="G313" s="104" t="s">
        <v>482</v>
      </c>
      <c r="H313" s="104" t="s">
        <v>2898</v>
      </c>
      <c r="I313" s="104" t="s">
        <v>2839</v>
      </c>
      <c r="J313" s="104" t="s">
        <v>2896</v>
      </c>
      <c r="K313" s="104" t="s">
        <v>2897</v>
      </c>
      <c r="L313" s="111" t="s">
        <v>2818</v>
      </c>
      <c r="M313" s="104" t="s">
        <v>2819</v>
      </c>
      <c r="N313" s="107">
        <v>96065</v>
      </c>
      <c r="O313" s="107">
        <v>791000</v>
      </c>
      <c r="P313" s="107">
        <v>659166.66666666674</v>
      </c>
      <c r="Q313" s="107">
        <v>327594</v>
      </c>
      <c r="R313" s="107">
        <v>-331572.66666666669</v>
      </c>
      <c r="S313" s="107">
        <v>-50.30179519595449</v>
      </c>
      <c r="T313" s="104" t="s">
        <v>2846</v>
      </c>
    </row>
    <row r="314" spans="1:20" ht="27" hidden="1" customHeight="1" x14ac:dyDescent="0.25">
      <c r="A314" s="103">
        <v>43677</v>
      </c>
      <c r="B314" s="104" t="s">
        <v>2922</v>
      </c>
      <c r="C314" s="105">
        <v>4</v>
      </c>
      <c r="D314" s="104" t="s">
        <v>16</v>
      </c>
      <c r="E314" s="104" t="s">
        <v>2019</v>
      </c>
      <c r="F314" s="104" t="s">
        <v>481</v>
      </c>
      <c r="G314" s="104" t="s">
        <v>482</v>
      </c>
      <c r="H314" s="104" t="s">
        <v>2898</v>
      </c>
      <c r="I314" s="104" t="s">
        <v>2839</v>
      </c>
      <c r="J314" s="104" t="s">
        <v>2896</v>
      </c>
      <c r="K314" s="104" t="s">
        <v>2897</v>
      </c>
      <c r="L314" s="111" t="s">
        <v>2820</v>
      </c>
      <c r="M314" s="104" t="s">
        <v>2821</v>
      </c>
      <c r="N314" s="107">
        <v>19319657.890000001</v>
      </c>
      <c r="O314" s="107">
        <v>19292000</v>
      </c>
      <c r="P314" s="107">
        <v>16076666.666666666</v>
      </c>
      <c r="Q314" s="107">
        <v>16151723.869999999</v>
      </c>
      <c r="R314" s="107">
        <v>75057.203333333338</v>
      </c>
      <c r="S314" s="107">
        <v>0.46687043334024469</v>
      </c>
      <c r="T314" s="104" t="s">
        <v>2847</v>
      </c>
    </row>
    <row r="315" spans="1:20" ht="27" hidden="1" customHeight="1" x14ac:dyDescent="0.25">
      <c r="A315" s="103">
        <v>43677</v>
      </c>
      <c r="B315" s="104" t="s">
        <v>2922</v>
      </c>
      <c r="C315" s="105">
        <v>4</v>
      </c>
      <c r="D315" s="104" t="s">
        <v>16</v>
      </c>
      <c r="E315" s="104" t="s">
        <v>2019</v>
      </c>
      <c r="F315" s="104" t="s">
        <v>481</v>
      </c>
      <c r="G315" s="104" t="s">
        <v>482</v>
      </c>
      <c r="H315" s="104" t="s">
        <v>2898</v>
      </c>
      <c r="I315" s="104" t="s">
        <v>2839</v>
      </c>
      <c r="J315" s="104" t="s">
        <v>2896</v>
      </c>
      <c r="K315" s="104" t="s">
        <v>2897</v>
      </c>
      <c r="L315" s="111" t="s">
        <v>2822</v>
      </c>
      <c r="M315" s="104" t="s">
        <v>2848</v>
      </c>
      <c r="N315" s="107">
        <v>2835284</v>
      </c>
      <c r="O315" s="107">
        <v>2784000</v>
      </c>
      <c r="P315" s="107">
        <v>2320000</v>
      </c>
      <c r="Q315" s="107">
        <v>2448706</v>
      </c>
      <c r="R315" s="107">
        <v>128706</v>
      </c>
      <c r="S315" s="107">
        <v>5.5476724137931033</v>
      </c>
      <c r="T315" s="104" t="s">
        <v>2847</v>
      </c>
    </row>
    <row r="316" spans="1:20" ht="27" hidden="1" customHeight="1" x14ac:dyDescent="0.25">
      <c r="A316" s="103">
        <v>43677</v>
      </c>
      <c r="B316" s="104" t="s">
        <v>2922</v>
      </c>
      <c r="C316" s="105">
        <v>4</v>
      </c>
      <c r="D316" s="104" t="s">
        <v>16</v>
      </c>
      <c r="E316" s="104" t="s">
        <v>2019</v>
      </c>
      <c r="F316" s="104" t="s">
        <v>481</v>
      </c>
      <c r="G316" s="104" t="s">
        <v>482</v>
      </c>
      <c r="H316" s="104" t="s">
        <v>2898</v>
      </c>
      <c r="I316" s="104" t="s">
        <v>2839</v>
      </c>
      <c r="J316" s="104" t="s">
        <v>2896</v>
      </c>
      <c r="K316" s="104" t="s">
        <v>2897</v>
      </c>
      <c r="L316" s="111" t="s">
        <v>2823</v>
      </c>
      <c r="M316" s="104" t="s">
        <v>2824</v>
      </c>
      <c r="N316" s="107">
        <v>6878497.5</v>
      </c>
      <c r="O316" s="107">
        <v>6430000</v>
      </c>
      <c r="P316" s="107">
        <v>5358333.333333334</v>
      </c>
      <c r="Q316" s="107">
        <v>5603917.5</v>
      </c>
      <c r="R316" s="107">
        <v>245584.16666666666</v>
      </c>
      <c r="S316" s="107">
        <v>4.5832192846034214</v>
      </c>
      <c r="T316" s="104" t="s">
        <v>2847</v>
      </c>
    </row>
    <row r="317" spans="1:20" ht="27" hidden="1" customHeight="1" x14ac:dyDescent="0.25">
      <c r="A317" s="103">
        <v>43677</v>
      </c>
      <c r="B317" s="104" t="s">
        <v>2922</v>
      </c>
      <c r="C317" s="105">
        <v>4</v>
      </c>
      <c r="D317" s="104" t="s">
        <v>16</v>
      </c>
      <c r="E317" s="104" t="s">
        <v>2019</v>
      </c>
      <c r="F317" s="104" t="s">
        <v>481</v>
      </c>
      <c r="G317" s="104" t="s">
        <v>482</v>
      </c>
      <c r="H317" s="104" t="s">
        <v>2898</v>
      </c>
      <c r="I317" s="104" t="s">
        <v>2839</v>
      </c>
      <c r="J317" s="104" t="s">
        <v>2896</v>
      </c>
      <c r="K317" s="104" t="s">
        <v>2897</v>
      </c>
      <c r="L317" s="111" t="s">
        <v>2825</v>
      </c>
      <c r="M317" s="104" t="s">
        <v>2826</v>
      </c>
      <c r="N317" s="107">
        <v>1379865.8</v>
      </c>
      <c r="O317" s="107">
        <v>1300000</v>
      </c>
      <c r="P317" s="107">
        <v>1083333.3333333333</v>
      </c>
      <c r="Q317" s="107">
        <v>996425.2</v>
      </c>
      <c r="R317" s="107">
        <v>-86908.133333333331</v>
      </c>
      <c r="S317" s="107">
        <v>-8.0222892307692302</v>
      </c>
      <c r="T317" s="104" t="s">
        <v>2846</v>
      </c>
    </row>
    <row r="318" spans="1:20" ht="27" hidden="1" customHeight="1" x14ac:dyDescent="0.25">
      <c r="A318" s="103">
        <v>43677</v>
      </c>
      <c r="B318" s="104" t="s">
        <v>2922</v>
      </c>
      <c r="C318" s="105">
        <v>4</v>
      </c>
      <c r="D318" s="104" t="s">
        <v>16</v>
      </c>
      <c r="E318" s="104" t="s">
        <v>2019</v>
      </c>
      <c r="F318" s="104" t="s">
        <v>481</v>
      </c>
      <c r="G318" s="104" t="s">
        <v>482</v>
      </c>
      <c r="H318" s="104" t="s">
        <v>2898</v>
      </c>
      <c r="I318" s="104" t="s">
        <v>2839</v>
      </c>
      <c r="J318" s="104" t="s">
        <v>2896</v>
      </c>
      <c r="K318" s="104" t="s">
        <v>2897</v>
      </c>
      <c r="L318" s="111" t="s">
        <v>2827</v>
      </c>
      <c r="M318" s="104" t="s">
        <v>2828</v>
      </c>
      <c r="N318" s="107">
        <v>2511027.58</v>
      </c>
      <c r="O318" s="107">
        <v>2658000</v>
      </c>
      <c r="P318" s="107">
        <v>2215000</v>
      </c>
      <c r="Q318" s="107">
        <v>2074825.7200000002</v>
      </c>
      <c r="R318" s="107">
        <v>-140174.28</v>
      </c>
      <c r="S318" s="107">
        <v>-6.328409932279909</v>
      </c>
      <c r="T318" s="104" t="s">
        <v>2846</v>
      </c>
    </row>
    <row r="319" spans="1:20" ht="27" hidden="1" customHeight="1" x14ac:dyDescent="0.25">
      <c r="A319" s="103">
        <v>43677</v>
      </c>
      <c r="B319" s="104" t="s">
        <v>2922</v>
      </c>
      <c r="C319" s="105">
        <v>4</v>
      </c>
      <c r="D319" s="104" t="s">
        <v>16</v>
      </c>
      <c r="E319" s="104" t="s">
        <v>2019</v>
      </c>
      <c r="F319" s="104" t="s">
        <v>481</v>
      </c>
      <c r="G319" s="104" t="s">
        <v>482</v>
      </c>
      <c r="H319" s="104" t="s">
        <v>2898</v>
      </c>
      <c r="I319" s="104" t="s">
        <v>2839</v>
      </c>
      <c r="J319" s="104" t="s">
        <v>2896</v>
      </c>
      <c r="K319" s="104" t="s">
        <v>2897</v>
      </c>
      <c r="L319" s="111" t="s">
        <v>2829</v>
      </c>
      <c r="M319" s="104" t="s">
        <v>2830</v>
      </c>
      <c r="N319" s="107">
        <v>1144862.8600000001</v>
      </c>
      <c r="O319" s="107">
        <v>1175000</v>
      </c>
      <c r="P319" s="107">
        <v>979166.66666666663</v>
      </c>
      <c r="Q319" s="107">
        <v>1057344.5900000001</v>
      </c>
      <c r="R319" s="107">
        <v>78177.92333333334</v>
      </c>
      <c r="S319" s="107">
        <v>7.9841283404255323</v>
      </c>
      <c r="T319" s="104" t="s">
        <v>2847</v>
      </c>
    </row>
    <row r="320" spans="1:20" ht="27" hidden="1" customHeight="1" x14ac:dyDescent="0.25">
      <c r="A320" s="103">
        <v>43677</v>
      </c>
      <c r="B320" s="104" t="s">
        <v>2922</v>
      </c>
      <c r="C320" s="105">
        <v>4</v>
      </c>
      <c r="D320" s="104" t="s">
        <v>16</v>
      </c>
      <c r="E320" s="104" t="s">
        <v>2019</v>
      </c>
      <c r="F320" s="104" t="s">
        <v>481</v>
      </c>
      <c r="G320" s="104" t="s">
        <v>482</v>
      </c>
      <c r="H320" s="104" t="s">
        <v>2898</v>
      </c>
      <c r="I320" s="104" t="s">
        <v>2839</v>
      </c>
      <c r="J320" s="104" t="s">
        <v>2896</v>
      </c>
      <c r="K320" s="104" t="s">
        <v>2897</v>
      </c>
      <c r="L320" s="111" t="s">
        <v>2831</v>
      </c>
      <c r="M320" s="104" t="s">
        <v>2832</v>
      </c>
      <c r="N320" s="107">
        <v>1034245.97</v>
      </c>
      <c r="O320" s="107">
        <v>1292000</v>
      </c>
      <c r="P320" s="107">
        <v>1076666.6666666667</v>
      </c>
      <c r="Q320" s="107">
        <v>898294.3</v>
      </c>
      <c r="R320" s="107">
        <v>-178372.36666666667</v>
      </c>
      <c r="S320" s="107">
        <v>-16.567092879256968</v>
      </c>
      <c r="T320" s="104" t="s">
        <v>2846</v>
      </c>
    </row>
    <row r="321" spans="1:20" ht="27" hidden="1" customHeight="1" x14ac:dyDescent="0.25">
      <c r="A321" s="103">
        <v>43677</v>
      </c>
      <c r="B321" s="104" t="s">
        <v>2922</v>
      </c>
      <c r="C321" s="105">
        <v>4</v>
      </c>
      <c r="D321" s="104" t="s">
        <v>16</v>
      </c>
      <c r="E321" s="104" t="s">
        <v>2019</v>
      </c>
      <c r="F321" s="104" t="s">
        <v>481</v>
      </c>
      <c r="G321" s="104" t="s">
        <v>482</v>
      </c>
      <c r="H321" s="104" t="s">
        <v>2898</v>
      </c>
      <c r="I321" s="104" t="s">
        <v>2839</v>
      </c>
      <c r="J321" s="104" t="s">
        <v>2896</v>
      </c>
      <c r="K321" s="104" t="s">
        <v>2897</v>
      </c>
      <c r="L321" s="111" t="s">
        <v>2833</v>
      </c>
      <c r="M321" s="104" t="s">
        <v>2834</v>
      </c>
      <c r="N321" s="107">
        <v>2756199.55</v>
      </c>
      <c r="O321" s="107">
        <v>3086000</v>
      </c>
      <c r="P321" s="107">
        <v>2571666.6666666665</v>
      </c>
      <c r="Q321" s="107">
        <v>2437149.19</v>
      </c>
      <c r="R321" s="107">
        <v>-134517.47666666665</v>
      </c>
      <c r="S321" s="107">
        <v>-5.2307508749189893</v>
      </c>
      <c r="T321" s="104" t="s">
        <v>2846</v>
      </c>
    </row>
    <row r="322" spans="1:20" ht="27" hidden="1" customHeight="1" x14ac:dyDescent="0.25">
      <c r="A322" s="103">
        <v>43677</v>
      </c>
      <c r="B322" s="104" t="s">
        <v>2922</v>
      </c>
      <c r="C322" s="105">
        <v>4</v>
      </c>
      <c r="D322" s="104" t="s">
        <v>16</v>
      </c>
      <c r="E322" s="104" t="s">
        <v>2019</v>
      </c>
      <c r="F322" s="104" t="s">
        <v>481</v>
      </c>
      <c r="G322" s="104" t="s">
        <v>482</v>
      </c>
      <c r="H322" s="104" t="s">
        <v>2898</v>
      </c>
      <c r="I322" s="104" t="s">
        <v>2839</v>
      </c>
      <c r="J322" s="104" t="s">
        <v>2896</v>
      </c>
      <c r="K322" s="104" t="s">
        <v>2897</v>
      </c>
      <c r="L322" s="111" t="s">
        <v>2835</v>
      </c>
      <c r="M322" s="104" t="s">
        <v>2836</v>
      </c>
      <c r="N322" s="107">
        <v>26904.95</v>
      </c>
      <c r="O322" s="107">
        <v>37000</v>
      </c>
      <c r="P322" s="107">
        <v>30833.333333333336</v>
      </c>
      <c r="Q322" s="107">
        <v>29664.7</v>
      </c>
      <c r="R322" s="107">
        <v>-1168.6333333333332</v>
      </c>
      <c r="S322" s="107">
        <v>-3.790162162162162</v>
      </c>
      <c r="T322" s="104" t="s">
        <v>2846</v>
      </c>
    </row>
    <row r="323" spans="1:20" ht="27" hidden="1" customHeight="1" x14ac:dyDescent="0.25">
      <c r="A323" s="103">
        <v>43677</v>
      </c>
      <c r="B323" s="104" t="s">
        <v>2922</v>
      </c>
      <c r="C323" s="105">
        <v>4</v>
      </c>
      <c r="D323" s="104" t="s">
        <v>16</v>
      </c>
      <c r="E323" s="104" t="s">
        <v>2019</v>
      </c>
      <c r="F323" s="104" t="s">
        <v>481</v>
      </c>
      <c r="G323" s="104" t="s">
        <v>482</v>
      </c>
      <c r="H323" s="104" t="s">
        <v>2898</v>
      </c>
      <c r="I323" s="104" t="s">
        <v>2839</v>
      </c>
      <c r="J323" s="104" t="s">
        <v>2896</v>
      </c>
      <c r="K323" s="104" t="s">
        <v>2897</v>
      </c>
      <c r="L323" s="111" t="s">
        <v>2837</v>
      </c>
      <c r="M323" s="104" t="s">
        <v>2838</v>
      </c>
      <c r="N323" s="107">
        <v>4479993.7300000004</v>
      </c>
      <c r="O323" s="107">
        <v>4779000</v>
      </c>
      <c r="P323" s="107">
        <v>3982500</v>
      </c>
      <c r="Q323" s="107">
        <v>4064976.05</v>
      </c>
      <c r="R323" s="107">
        <v>82476.05</v>
      </c>
      <c r="S323" s="107">
        <v>2.0709617074701825</v>
      </c>
      <c r="T323" s="104" t="s">
        <v>2847</v>
      </c>
    </row>
    <row r="324" spans="1:20" ht="27" hidden="1" customHeight="1" x14ac:dyDescent="0.25">
      <c r="A324" s="103">
        <v>43677</v>
      </c>
      <c r="B324" s="104" t="s">
        <v>2922</v>
      </c>
      <c r="C324" s="105">
        <v>4</v>
      </c>
      <c r="D324" s="104" t="s">
        <v>16</v>
      </c>
      <c r="E324" s="104" t="s">
        <v>2019</v>
      </c>
      <c r="F324" s="104" t="s">
        <v>481</v>
      </c>
      <c r="G324" s="104" t="s">
        <v>482</v>
      </c>
      <c r="H324" s="104" t="s">
        <v>2898</v>
      </c>
      <c r="I324" s="104" t="s">
        <v>2839</v>
      </c>
      <c r="J324" s="104" t="s">
        <v>2896</v>
      </c>
      <c r="K324" s="104" t="s">
        <v>2897</v>
      </c>
      <c r="L324" s="111" t="s">
        <v>2880</v>
      </c>
      <c r="M324" s="104" t="s">
        <v>2881</v>
      </c>
      <c r="N324" s="107">
        <v>0</v>
      </c>
      <c r="O324" s="107">
        <v>0</v>
      </c>
      <c r="P324" s="107">
        <v>0</v>
      </c>
      <c r="Q324" s="107">
        <v>0</v>
      </c>
      <c r="R324" s="107">
        <v>0</v>
      </c>
      <c r="S324" s="108"/>
      <c r="T324" s="104" t="s">
        <v>2847</v>
      </c>
    </row>
    <row r="325" spans="1:20" ht="27" hidden="1" customHeight="1" x14ac:dyDescent="0.25">
      <c r="A325" s="103">
        <v>43677</v>
      </c>
      <c r="B325" s="104" t="s">
        <v>2922</v>
      </c>
      <c r="C325" s="105">
        <v>4</v>
      </c>
      <c r="D325" s="104" t="s">
        <v>16</v>
      </c>
      <c r="E325" s="104" t="s">
        <v>2019</v>
      </c>
      <c r="F325" s="104" t="s">
        <v>481</v>
      </c>
      <c r="G325" s="104" t="s">
        <v>482</v>
      </c>
      <c r="H325" s="104" t="s">
        <v>2899</v>
      </c>
      <c r="I325" s="104" t="s">
        <v>2900</v>
      </c>
      <c r="J325" s="104" t="s">
        <v>2898</v>
      </c>
      <c r="K325" s="104" t="s">
        <v>1944</v>
      </c>
      <c r="L325" s="115" t="s">
        <v>2855</v>
      </c>
      <c r="M325" s="104" t="s">
        <v>2901</v>
      </c>
      <c r="N325" s="107">
        <v>-1119962.98</v>
      </c>
      <c r="O325" s="107">
        <v>0</v>
      </c>
      <c r="P325" s="107">
        <v>0</v>
      </c>
      <c r="Q325" s="107">
        <v>5935474.5199999996</v>
      </c>
      <c r="R325" s="107">
        <v>5935474.5199999996</v>
      </c>
      <c r="S325" s="108"/>
      <c r="T325" s="104" t="s">
        <v>2846</v>
      </c>
    </row>
    <row r="326" spans="1:20" ht="27" hidden="1" customHeight="1" x14ac:dyDescent="0.25">
      <c r="A326" s="103">
        <v>43677</v>
      </c>
      <c r="B326" s="104" t="s">
        <v>2922</v>
      </c>
      <c r="C326" s="105">
        <v>4</v>
      </c>
      <c r="D326" s="104" t="s">
        <v>16</v>
      </c>
      <c r="E326" s="104" t="s">
        <v>2019</v>
      </c>
      <c r="F326" s="104" t="s">
        <v>481</v>
      </c>
      <c r="G326" s="104" t="s">
        <v>482</v>
      </c>
      <c r="H326" s="104" t="s">
        <v>2902</v>
      </c>
      <c r="I326" s="104" t="s">
        <v>2903</v>
      </c>
      <c r="J326" s="104" t="s">
        <v>2904</v>
      </c>
      <c r="K326" s="104" t="s">
        <v>1944</v>
      </c>
      <c r="L326" s="115" t="s">
        <v>2856</v>
      </c>
      <c r="M326" s="104" t="s">
        <v>2905</v>
      </c>
      <c r="N326" s="107">
        <v>4466965.46</v>
      </c>
      <c r="O326" s="107">
        <v>0</v>
      </c>
      <c r="P326" s="107">
        <v>0</v>
      </c>
      <c r="Q326" s="107">
        <v>10096254.07</v>
      </c>
      <c r="R326" s="107">
        <v>10096254.07</v>
      </c>
      <c r="S326" s="108"/>
      <c r="T326" s="104" t="s">
        <v>2846</v>
      </c>
    </row>
    <row r="327" spans="1:20" ht="27" hidden="1" customHeight="1" x14ac:dyDescent="0.25">
      <c r="A327" s="103">
        <v>43677</v>
      </c>
      <c r="B327" s="104" t="s">
        <v>2922</v>
      </c>
      <c r="C327" s="105">
        <v>4</v>
      </c>
      <c r="D327" s="104" t="s">
        <v>16</v>
      </c>
      <c r="E327" s="104" t="s">
        <v>2019</v>
      </c>
      <c r="F327" s="104" t="s">
        <v>481</v>
      </c>
      <c r="G327" s="104" t="s">
        <v>482</v>
      </c>
      <c r="H327" s="104" t="s">
        <v>2902</v>
      </c>
      <c r="I327" s="104" t="s">
        <v>2903</v>
      </c>
      <c r="J327" s="104" t="s">
        <v>2904</v>
      </c>
      <c r="K327" s="104" t="s">
        <v>1944</v>
      </c>
      <c r="L327" s="115" t="s">
        <v>2857</v>
      </c>
      <c r="M327" s="104" t="s">
        <v>2906</v>
      </c>
      <c r="N327" s="107">
        <v>-9199949.1999999993</v>
      </c>
      <c r="O327" s="107">
        <v>0</v>
      </c>
      <c r="P327" s="107">
        <v>0</v>
      </c>
      <c r="Q327" s="107">
        <v>-8606774.7199999988</v>
      </c>
      <c r="R327" s="107">
        <v>-8606774.7200000007</v>
      </c>
      <c r="S327" s="108"/>
      <c r="T327" s="104" t="s">
        <v>2846</v>
      </c>
    </row>
    <row r="328" spans="1:20" ht="27" hidden="1" customHeight="1" x14ac:dyDescent="0.25">
      <c r="A328" s="103">
        <v>43677</v>
      </c>
      <c r="B328" s="104" t="s">
        <v>2922</v>
      </c>
      <c r="C328" s="105">
        <v>4</v>
      </c>
      <c r="D328" s="104" t="s">
        <v>16</v>
      </c>
      <c r="E328" s="104" t="s">
        <v>2019</v>
      </c>
      <c r="F328" s="104" t="s">
        <v>483</v>
      </c>
      <c r="G328" s="104" t="s">
        <v>484</v>
      </c>
      <c r="H328" s="104" t="s">
        <v>2896</v>
      </c>
      <c r="I328" s="104" t="s">
        <v>2811</v>
      </c>
      <c r="J328" s="104" t="s">
        <v>2896</v>
      </c>
      <c r="K328" s="104" t="s">
        <v>2897</v>
      </c>
      <c r="L328" s="115" t="s">
        <v>2790</v>
      </c>
      <c r="M328" s="104" t="s">
        <v>2791</v>
      </c>
      <c r="N328" s="107">
        <v>38288105.109999999</v>
      </c>
      <c r="O328" s="107">
        <v>50345757.25</v>
      </c>
      <c r="P328" s="107">
        <v>41954797.708333336</v>
      </c>
      <c r="Q328" s="107">
        <v>40278976.899999999</v>
      </c>
      <c r="R328" s="107">
        <v>-1675820.8083333333</v>
      </c>
      <c r="S328" s="107">
        <v>-3.9943484413475576</v>
      </c>
      <c r="T328" s="104" t="s">
        <v>2847</v>
      </c>
    </row>
    <row r="329" spans="1:20" ht="27" hidden="1" customHeight="1" x14ac:dyDescent="0.25">
      <c r="A329" s="103">
        <v>43677</v>
      </c>
      <c r="B329" s="104" t="s">
        <v>2922</v>
      </c>
      <c r="C329" s="105">
        <v>4</v>
      </c>
      <c r="D329" s="104" t="s">
        <v>16</v>
      </c>
      <c r="E329" s="104" t="s">
        <v>2019</v>
      </c>
      <c r="F329" s="104" t="s">
        <v>483</v>
      </c>
      <c r="G329" s="104" t="s">
        <v>484</v>
      </c>
      <c r="H329" s="104" t="s">
        <v>2896</v>
      </c>
      <c r="I329" s="104" t="s">
        <v>2811</v>
      </c>
      <c r="J329" s="104" t="s">
        <v>2896</v>
      </c>
      <c r="K329" s="104" t="s">
        <v>2897</v>
      </c>
      <c r="L329" s="115" t="s">
        <v>2792</v>
      </c>
      <c r="M329" s="104" t="s">
        <v>2793</v>
      </c>
      <c r="N329" s="107">
        <v>324700</v>
      </c>
      <c r="O329" s="107">
        <v>370000</v>
      </c>
      <c r="P329" s="107">
        <v>308333.33333333337</v>
      </c>
      <c r="Q329" s="107">
        <v>317350</v>
      </c>
      <c r="R329" s="107">
        <v>9016.6666666666661</v>
      </c>
      <c r="S329" s="107">
        <v>2.9243243243243242</v>
      </c>
      <c r="T329" s="104" t="s">
        <v>2846</v>
      </c>
    </row>
    <row r="330" spans="1:20" ht="27" hidden="1" customHeight="1" x14ac:dyDescent="0.25">
      <c r="A330" s="103">
        <v>43677</v>
      </c>
      <c r="B330" s="104" t="s">
        <v>2922</v>
      </c>
      <c r="C330" s="105">
        <v>4</v>
      </c>
      <c r="D330" s="104" t="s">
        <v>16</v>
      </c>
      <c r="E330" s="104" t="s">
        <v>2019</v>
      </c>
      <c r="F330" s="104" t="s">
        <v>483</v>
      </c>
      <c r="G330" s="104" t="s">
        <v>484</v>
      </c>
      <c r="H330" s="104" t="s">
        <v>2896</v>
      </c>
      <c r="I330" s="104" t="s">
        <v>2811</v>
      </c>
      <c r="J330" s="104" t="s">
        <v>2896</v>
      </c>
      <c r="K330" s="104" t="s">
        <v>2897</v>
      </c>
      <c r="L330" s="115" t="s">
        <v>2794</v>
      </c>
      <c r="M330" s="104" t="s">
        <v>2795</v>
      </c>
      <c r="N330" s="107">
        <v>3105</v>
      </c>
      <c r="O330" s="107">
        <v>0</v>
      </c>
      <c r="P330" s="107">
        <v>0</v>
      </c>
      <c r="Q330" s="107">
        <v>0</v>
      </c>
      <c r="R330" s="107">
        <v>0</v>
      </c>
      <c r="S330" s="108"/>
      <c r="T330" s="104" t="s">
        <v>2846</v>
      </c>
    </row>
    <row r="331" spans="1:20" ht="27" hidden="1" customHeight="1" x14ac:dyDescent="0.25">
      <c r="A331" s="103">
        <v>43677</v>
      </c>
      <c r="B331" s="104" t="s">
        <v>2922</v>
      </c>
      <c r="C331" s="105">
        <v>4</v>
      </c>
      <c r="D331" s="104" t="s">
        <v>16</v>
      </c>
      <c r="E331" s="104" t="s">
        <v>2019</v>
      </c>
      <c r="F331" s="104" t="s">
        <v>483</v>
      </c>
      <c r="G331" s="104" t="s">
        <v>484</v>
      </c>
      <c r="H331" s="104" t="s">
        <v>2896</v>
      </c>
      <c r="I331" s="104" t="s">
        <v>2811</v>
      </c>
      <c r="J331" s="104" t="s">
        <v>2896</v>
      </c>
      <c r="K331" s="104" t="s">
        <v>2897</v>
      </c>
      <c r="L331" s="115" t="s">
        <v>2797</v>
      </c>
      <c r="M331" s="104" t="s">
        <v>2798</v>
      </c>
      <c r="N331" s="107">
        <v>7628136.9000000004</v>
      </c>
      <c r="O331" s="107">
        <v>6807645</v>
      </c>
      <c r="P331" s="107">
        <v>5673037.5</v>
      </c>
      <c r="Q331" s="107">
        <v>6417078.0899999999</v>
      </c>
      <c r="R331" s="107">
        <v>744040.59</v>
      </c>
      <c r="S331" s="107">
        <v>13.115382896728605</v>
      </c>
      <c r="T331" s="104" t="s">
        <v>2846</v>
      </c>
    </row>
    <row r="332" spans="1:20" ht="27" hidden="1" customHeight="1" x14ac:dyDescent="0.25">
      <c r="A332" s="103">
        <v>43677</v>
      </c>
      <c r="B332" s="104" t="s">
        <v>2922</v>
      </c>
      <c r="C332" s="105">
        <v>4</v>
      </c>
      <c r="D332" s="104" t="s">
        <v>16</v>
      </c>
      <c r="E332" s="104" t="s">
        <v>2019</v>
      </c>
      <c r="F332" s="104" t="s">
        <v>483</v>
      </c>
      <c r="G332" s="104" t="s">
        <v>484</v>
      </c>
      <c r="H332" s="104" t="s">
        <v>2896</v>
      </c>
      <c r="I332" s="104" t="s">
        <v>2811</v>
      </c>
      <c r="J332" s="104" t="s">
        <v>2896</v>
      </c>
      <c r="K332" s="104" t="s">
        <v>2897</v>
      </c>
      <c r="L332" s="115" t="s">
        <v>2799</v>
      </c>
      <c r="M332" s="104" t="s">
        <v>2800</v>
      </c>
      <c r="N332" s="107">
        <v>3070999.85</v>
      </c>
      <c r="O332" s="107">
        <v>2079502</v>
      </c>
      <c r="P332" s="107">
        <v>1732918.3333333333</v>
      </c>
      <c r="Q332" s="107">
        <v>3015314.38</v>
      </c>
      <c r="R332" s="107">
        <v>1282396.0466666666</v>
      </c>
      <c r="S332" s="107">
        <v>74.002105119398777</v>
      </c>
      <c r="T332" s="104" t="s">
        <v>2846</v>
      </c>
    </row>
    <row r="333" spans="1:20" ht="27" hidden="1" customHeight="1" x14ac:dyDescent="0.25">
      <c r="A333" s="103">
        <v>43677</v>
      </c>
      <c r="B333" s="104" t="s">
        <v>2922</v>
      </c>
      <c r="C333" s="105">
        <v>4</v>
      </c>
      <c r="D333" s="104" t="s">
        <v>16</v>
      </c>
      <c r="E333" s="104" t="s">
        <v>2019</v>
      </c>
      <c r="F333" s="104" t="s">
        <v>483</v>
      </c>
      <c r="G333" s="104" t="s">
        <v>484</v>
      </c>
      <c r="H333" s="104" t="s">
        <v>2896</v>
      </c>
      <c r="I333" s="104" t="s">
        <v>2811</v>
      </c>
      <c r="J333" s="104" t="s">
        <v>2896</v>
      </c>
      <c r="K333" s="104" t="s">
        <v>2897</v>
      </c>
      <c r="L333" s="115" t="s">
        <v>2801</v>
      </c>
      <c r="M333" s="104" t="s">
        <v>2802</v>
      </c>
      <c r="N333" s="107">
        <v>1114939</v>
      </c>
      <c r="O333" s="107">
        <v>431662</v>
      </c>
      <c r="P333" s="107">
        <v>359718.33333333337</v>
      </c>
      <c r="Q333" s="107">
        <v>286161</v>
      </c>
      <c r="R333" s="107">
        <v>-73557.333333333343</v>
      </c>
      <c r="S333" s="107">
        <v>-20.448591722227111</v>
      </c>
      <c r="T333" s="104" t="s">
        <v>2847</v>
      </c>
    </row>
    <row r="334" spans="1:20" ht="27" hidden="1" customHeight="1" x14ac:dyDescent="0.25">
      <c r="A334" s="103">
        <v>43677</v>
      </c>
      <c r="B334" s="104" t="s">
        <v>2922</v>
      </c>
      <c r="C334" s="105">
        <v>4</v>
      </c>
      <c r="D334" s="104" t="s">
        <v>16</v>
      </c>
      <c r="E334" s="104" t="s">
        <v>2019</v>
      </c>
      <c r="F334" s="104" t="s">
        <v>483</v>
      </c>
      <c r="G334" s="104" t="s">
        <v>484</v>
      </c>
      <c r="H334" s="104" t="s">
        <v>2896</v>
      </c>
      <c r="I334" s="104" t="s">
        <v>2811</v>
      </c>
      <c r="J334" s="104" t="s">
        <v>2896</v>
      </c>
      <c r="K334" s="104" t="s">
        <v>2897</v>
      </c>
      <c r="L334" s="115" t="s">
        <v>2803</v>
      </c>
      <c r="M334" s="104" t="s">
        <v>2804</v>
      </c>
      <c r="N334" s="107">
        <v>8904791.3900000006</v>
      </c>
      <c r="O334" s="107">
        <v>9250000</v>
      </c>
      <c r="P334" s="107">
        <v>7708333.333333333</v>
      </c>
      <c r="Q334" s="107">
        <v>6757909.0999999996</v>
      </c>
      <c r="R334" s="107">
        <v>-950424.2333333334</v>
      </c>
      <c r="S334" s="107">
        <v>-12.329827891891892</v>
      </c>
      <c r="T334" s="104" t="s">
        <v>2847</v>
      </c>
    </row>
    <row r="335" spans="1:20" ht="27" hidden="1" customHeight="1" x14ac:dyDescent="0.25">
      <c r="A335" s="103">
        <v>43677</v>
      </c>
      <c r="B335" s="104" t="s">
        <v>2922</v>
      </c>
      <c r="C335" s="105">
        <v>4</v>
      </c>
      <c r="D335" s="104" t="s">
        <v>16</v>
      </c>
      <c r="E335" s="104" t="s">
        <v>2019</v>
      </c>
      <c r="F335" s="104" t="s">
        <v>483</v>
      </c>
      <c r="G335" s="104" t="s">
        <v>484</v>
      </c>
      <c r="H335" s="104" t="s">
        <v>2896</v>
      </c>
      <c r="I335" s="104" t="s">
        <v>2811</v>
      </c>
      <c r="J335" s="104" t="s">
        <v>2896</v>
      </c>
      <c r="K335" s="104" t="s">
        <v>2897</v>
      </c>
      <c r="L335" s="115" t="s">
        <v>2805</v>
      </c>
      <c r="M335" s="104" t="s">
        <v>2806</v>
      </c>
      <c r="N335" s="107">
        <v>33292613.300000001</v>
      </c>
      <c r="O335" s="107">
        <v>33292613.300000001</v>
      </c>
      <c r="P335" s="107">
        <v>27743844.416666668</v>
      </c>
      <c r="Q335" s="107">
        <v>28595583.23</v>
      </c>
      <c r="R335" s="107">
        <v>851738.81333333324</v>
      </c>
      <c r="S335" s="107">
        <v>3.0700100553536305</v>
      </c>
      <c r="T335" s="104" t="s">
        <v>2846</v>
      </c>
    </row>
    <row r="336" spans="1:20" ht="27" hidden="1" customHeight="1" x14ac:dyDescent="0.25">
      <c r="A336" s="103">
        <v>43677</v>
      </c>
      <c r="B336" s="104" t="s">
        <v>2922</v>
      </c>
      <c r="C336" s="105">
        <v>4</v>
      </c>
      <c r="D336" s="104" t="s">
        <v>16</v>
      </c>
      <c r="E336" s="104" t="s">
        <v>2019</v>
      </c>
      <c r="F336" s="104" t="s">
        <v>483</v>
      </c>
      <c r="G336" s="104" t="s">
        <v>484</v>
      </c>
      <c r="H336" s="104" t="s">
        <v>2896</v>
      </c>
      <c r="I336" s="104" t="s">
        <v>2811</v>
      </c>
      <c r="J336" s="104" t="s">
        <v>2896</v>
      </c>
      <c r="K336" s="104" t="s">
        <v>2897</v>
      </c>
      <c r="L336" s="115" t="s">
        <v>2807</v>
      </c>
      <c r="M336" s="104" t="s">
        <v>2808</v>
      </c>
      <c r="N336" s="107">
        <v>14288892</v>
      </c>
      <c r="O336" s="107">
        <v>6304124.4100000001</v>
      </c>
      <c r="P336" s="107">
        <v>5253437.0083333338</v>
      </c>
      <c r="Q336" s="107">
        <v>5980698.0099999998</v>
      </c>
      <c r="R336" s="107">
        <v>727261.00166666671</v>
      </c>
      <c r="S336" s="107">
        <v>13.843527589900466</v>
      </c>
      <c r="T336" s="104" t="s">
        <v>2846</v>
      </c>
    </row>
    <row r="337" spans="1:20" ht="27" hidden="1" customHeight="1" x14ac:dyDescent="0.25">
      <c r="A337" s="103">
        <v>43677</v>
      </c>
      <c r="B337" s="104" t="s">
        <v>2922</v>
      </c>
      <c r="C337" s="105">
        <v>4</v>
      </c>
      <c r="D337" s="104" t="s">
        <v>16</v>
      </c>
      <c r="E337" s="104" t="s">
        <v>2019</v>
      </c>
      <c r="F337" s="104" t="s">
        <v>483</v>
      </c>
      <c r="G337" s="104" t="s">
        <v>484</v>
      </c>
      <c r="H337" s="104" t="s">
        <v>2896</v>
      </c>
      <c r="I337" s="104" t="s">
        <v>2811</v>
      </c>
      <c r="J337" s="104" t="s">
        <v>2896</v>
      </c>
      <c r="K337" s="104" t="s">
        <v>2897</v>
      </c>
      <c r="L337" s="115" t="s">
        <v>2878</v>
      </c>
      <c r="M337" s="104" t="s">
        <v>2879</v>
      </c>
      <c r="N337" s="107">
        <v>0</v>
      </c>
      <c r="O337" s="107">
        <v>0</v>
      </c>
      <c r="P337" s="107">
        <v>0</v>
      </c>
      <c r="Q337" s="107">
        <v>0</v>
      </c>
      <c r="R337" s="107">
        <v>0</v>
      </c>
      <c r="S337" s="108"/>
      <c r="T337" s="104" t="s">
        <v>2846</v>
      </c>
    </row>
    <row r="338" spans="1:20" ht="27" hidden="1" customHeight="1" x14ac:dyDescent="0.25">
      <c r="A338" s="103">
        <v>43677</v>
      </c>
      <c r="B338" s="104" t="s">
        <v>2922</v>
      </c>
      <c r="C338" s="105">
        <v>4</v>
      </c>
      <c r="D338" s="104" t="s">
        <v>16</v>
      </c>
      <c r="E338" s="104" t="s">
        <v>2019</v>
      </c>
      <c r="F338" s="104" t="s">
        <v>483</v>
      </c>
      <c r="G338" s="104" t="s">
        <v>484</v>
      </c>
      <c r="H338" s="104" t="s">
        <v>2896</v>
      </c>
      <c r="I338" s="104" t="s">
        <v>2811</v>
      </c>
      <c r="J338" s="104" t="s">
        <v>2896</v>
      </c>
      <c r="K338" s="104" t="s">
        <v>2897</v>
      </c>
      <c r="L338" s="115" t="s">
        <v>2809</v>
      </c>
      <c r="M338" s="104" t="s">
        <v>2810</v>
      </c>
      <c r="N338" s="107">
        <v>2000184.57</v>
      </c>
      <c r="O338" s="107">
        <v>1143351.69</v>
      </c>
      <c r="P338" s="107">
        <v>952793.07499999995</v>
      </c>
      <c r="Q338" s="107">
        <v>1143351.69</v>
      </c>
      <c r="R338" s="107">
        <v>190558.61499999999</v>
      </c>
      <c r="S338" s="107">
        <v>20</v>
      </c>
      <c r="T338" s="104" t="s">
        <v>2846</v>
      </c>
    </row>
    <row r="339" spans="1:20" ht="27" hidden="1" customHeight="1" x14ac:dyDescent="0.25">
      <c r="A339" s="103">
        <v>43677</v>
      </c>
      <c r="B339" s="104" t="s">
        <v>2922</v>
      </c>
      <c r="C339" s="105">
        <v>4</v>
      </c>
      <c r="D339" s="104" t="s">
        <v>16</v>
      </c>
      <c r="E339" s="104" t="s">
        <v>2019</v>
      </c>
      <c r="F339" s="104" t="s">
        <v>483</v>
      </c>
      <c r="G339" s="104" t="s">
        <v>484</v>
      </c>
      <c r="H339" s="104" t="s">
        <v>2896</v>
      </c>
      <c r="I339" s="104" t="s">
        <v>2811</v>
      </c>
      <c r="J339" s="104" t="s">
        <v>2896</v>
      </c>
      <c r="K339" s="104" t="s">
        <v>2897</v>
      </c>
      <c r="L339" s="115" t="s">
        <v>2872</v>
      </c>
      <c r="M339" s="104" t="s">
        <v>2796</v>
      </c>
      <c r="N339" s="107">
        <v>945496.22</v>
      </c>
      <c r="O339" s="107">
        <v>988728</v>
      </c>
      <c r="P339" s="107">
        <v>823940</v>
      </c>
      <c r="Q339" s="107">
        <v>874932.77999999991</v>
      </c>
      <c r="R339" s="107">
        <v>50992.78</v>
      </c>
      <c r="S339" s="107">
        <v>6.1888948224385274</v>
      </c>
      <c r="T339" s="104" t="s">
        <v>2846</v>
      </c>
    </row>
    <row r="340" spans="1:20" ht="27" hidden="1" customHeight="1" x14ac:dyDescent="0.25">
      <c r="A340" s="103">
        <v>43677</v>
      </c>
      <c r="B340" s="104" t="s">
        <v>2922</v>
      </c>
      <c r="C340" s="105">
        <v>4</v>
      </c>
      <c r="D340" s="104" t="s">
        <v>16</v>
      </c>
      <c r="E340" s="104" t="s">
        <v>2019</v>
      </c>
      <c r="F340" s="104" t="s">
        <v>483</v>
      </c>
      <c r="G340" s="104" t="s">
        <v>484</v>
      </c>
      <c r="H340" s="104" t="s">
        <v>2898</v>
      </c>
      <c r="I340" s="104" t="s">
        <v>2839</v>
      </c>
      <c r="J340" s="104" t="s">
        <v>2896</v>
      </c>
      <c r="K340" s="104" t="s">
        <v>2897</v>
      </c>
      <c r="L340" s="110" t="s">
        <v>2812</v>
      </c>
      <c r="M340" s="104" t="s">
        <v>2813</v>
      </c>
      <c r="N340" s="107">
        <v>7968607.46</v>
      </c>
      <c r="O340" s="107">
        <v>7000000</v>
      </c>
      <c r="P340" s="107">
        <v>5833333.333333334</v>
      </c>
      <c r="Q340" s="107">
        <v>5655153.6900000004</v>
      </c>
      <c r="R340" s="107">
        <v>-178179.64333333334</v>
      </c>
      <c r="S340" s="107">
        <v>-3.0545081714285716</v>
      </c>
      <c r="T340" s="104" t="s">
        <v>2846</v>
      </c>
    </row>
    <row r="341" spans="1:20" ht="27" hidden="1" customHeight="1" x14ac:dyDescent="0.25">
      <c r="A341" s="103">
        <v>43677</v>
      </c>
      <c r="B341" s="104" t="s">
        <v>2922</v>
      </c>
      <c r="C341" s="105">
        <v>4</v>
      </c>
      <c r="D341" s="104" t="s">
        <v>16</v>
      </c>
      <c r="E341" s="104" t="s">
        <v>2019</v>
      </c>
      <c r="F341" s="104" t="s">
        <v>483</v>
      </c>
      <c r="G341" s="104" t="s">
        <v>484</v>
      </c>
      <c r="H341" s="104" t="s">
        <v>2898</v>
      </c>
      <c r="I341" s="104" t="s">
        <v>2839</v>
      </c>
      <c r="J341" s="104" t="s">
        <v>2896</v>
      </c>
      <c r="K341" s="104" t="s">
        <v>2897</v>
      </c>
      <c r="L341" s="110" t="s">
        <v>2814</v>
      </c>
      <c r="M341" s="104" t="s">
        <v>2815</v>
      </c>
      <c r="N341" s="107">
        <v>2774272.29</v>
      </c>
      <c r="O341" s="107">
        <v>2917833.14</v>
      </c>
      <c r="P341" s="107">
        <v>2431527.6166666667</v>
      </c>
      <c r="Q341" s="107">
        <v>1787966.51</v>
      </c>
      <c r="R341" s="107">
        <v>-643561.10666666669</v>
      </c>
      <c r="S341" s="107">
        <v>-26.467357485699132</v>
      </c>
      <c r="T341" s="104" t="s">
        <v>2846</v>
      </c>
    </row>
    <row r="342" spans="1:20" ht="27" hidden="1" customHeight="1" x14ac:dyDescent="0.25">
      <c r="A342" s="103">
        <v>43677</v>
      </c>
      <c r="B342" s="104" t="s">
        <v>2922</v>
      </c>
      <c r="C342" s="105">
        <v>4</v>
      </c>
      <c r="D342" s="104" t="s">
        <v>16</v>
      </c>
      <c r="E342" s="104" t="s">
        <v>2019</v>
      </c>
      <c r="F342" s="104" t="s">
        <v>483</v>
      </c>
      <c r="G342" s="104" t="s">
        <v>484</v>
      </c>
      <c r="H342" s="104" t="s">
        <v>2898</v>
      </c>
      <c r="I342" s="104" t="s">
        <v>2839</v>
      </c>
      <c r="J342" s="104" t="s">
        <v>2896</v>
      </c>
      <c r="K342" s="104" t="s">
        <v>2897</v>
      </c>
      <c r="L342" s="110" t="s">
        <v>2816</v>
      </c>
      <c r="M342" s="104" t="s">
        <v>2817</v>
      </c>
      <c r="N342" s="107">
        <v>249362.55</v>
      </c>
      <c r="O342" s="107">
        <v>300000</v>
      </c>
      <c r="P342" s="107">
        <v>250000</v>
      </c>
      <c r="Q342" s="107">
        <v>387018.39</v>
      </c>
      <c r="R342" s="107">
        <v>137018.39000000001</v>
      </c>
      <c r="S342" s="107">
        <v>54.807355999999999</v>
      </c>
      <c r="T342" s="104" t="s">
        <v>2847</v>
      </c>
    </row>
    <row r="343" spans="1:20" ht="27" hidden="1" customHeight="1" x14ac:dyDescent="0.25">
      <c r="A343" s="103">
        <v>43677</v>
      </c>
      <c r="B343" s="104" t="s">
        <v>2922</v>
      </c>
      <c r="C343" s="105">
        <v>4</v>
      </c>
      <c r="D343" s="104" t="s">
        <v>16</v>
      </c>
      <c r="E343" s="104" t="s">
        <v>2019</v>
      </c>
      <c r="F343" s="104" t="s">
        <v>483</v>
      </c>
      <c r="G343" s="104" t="s">
        <v>484</v>
      </c>
      <c r="H343" s="104" t="s">
        <v>2898</v>
      </c>
      <c r="I343" s="104" t="s">
        <v>2839</v>
      </c>
      <c r="J343" s="104" t="s">
        <v>2896</v>
      </c>
      <c r="K343" s="104" t="s">
        <v>2897</v>
      </c>
      <c r="L343" s="110" t="s">
        <v>2818</v>
      </c>
      <c r="M343" s="104" t="s">
        <v>2819</v>
      </c>
      <c r="N343" s="107">
        <v>4180044</v>
      </c>
      <c r="O343" s="107">
        <v>4586995.4000000004</v>
      </c>
      <c r="P343" s="107">
        <v>3822496.1666666665</v>
      </c>
      <c r="Q343" s="107">
        <v>3582374.6</v>
      </c>
      <c r="R343" s="107">
        <v>-240121.56666666665</v>
      </c>
      <c r="S343" s="107">
        <v>-6.2818000645913008</v>
      </c>
      <c r="T343" s="104" t="s">
        <v>2846</v>
      </c>
    </row>
    <row r="344" spans="1:20" ht="27" hidden="1" customHeight="1" x14ac:dyDescent="0.25">
      <c r="A344" s="103">
        <v>43677</v>
      </c>
      <c r="B344" s="104" t="s">
        <v>2922</v>
      </c>
      <c r="C344" s="105">
        <v>4</v>
      </c>
      <c r="D344" s="104" t="s">
        <v>16</v>
      </c>
      <c r="E344" s="104" t="s">
        <v>2019</v>
      </c>
      <c r="F344" s="104" t="s">
        <v>483</v>
      </c>
      <c r="G344" s="104" t="s">
        <v>484</v>
      </c>
      <c r="H344" s="104" t="s">
        <v>2898</v>
      </c>
      <c r="I344" s="104" t="s">
        <v>2839</v>
      </c>
      <c r="J344" s="104" t="s">
        <v>2896</v>
      </c>
      <c r="K344" s="104" t="s">
        <v>2897</v>
      </c>
      <c r="L344" s="110" t="s">
        <v>2820</v>
      </c>
      <c r="M344" s="104" t="s">
        <v>2821</v>
      </c>
      <c r="N344" s="107">
        <v>33294801.5</v>
      </c>
      <c r="O344" s="107">
        <v>34974300</v>
      </c>
      <c r="P344" s="107">
        <v>29145250</v>
      </c>
      <c r="Q344" s="107">
        <v>28595583.229999997</v>
      </c>
      <c r="R344" s="107">
        <v>-549666.77</v>
      </c>
      <c r="S344" s="107">
        <v>-1.8859566138564605</v>
      </c>
      <c r="T344" s="104" t="s">
        <v>2846</v>
      </c>
    </row>
    <row r="345" spans="1:20" ht="27" hidden="1" customHeight="1" x14ac:dyDescent="0.25">
      <c r="A345" s="103">
        <v>43677</v>
      </c>
      <c r="B345" s="104" t="s">
        <v>2922</v>
      </c>
      <c r="C345" s="105">
        <v>4</v>
      </c>
      <c r="D345" s="104" t="s">
        <v>16</v>
      </c>
      <c r="E345" s="104" t="s">
        <v>2019</v>
      </c>
      <c r="F345" s="104" t="s">
        <v>483</v>
      </c>
      <c r="G345" s="104" t="s">
        <v>484</v>
      </c>
      <c r="H345" s="104" t="s">
        <v>2898</v>
      </c>
      <c r="I345" s="104" t="s">
        <v>2839</v>
      </c>
      <c r="J345" s="104" t="s">
        <v>2896</v>
      </c>
      <c r="K345" s="104" t="s">
        <v>2897</v>
      </c>
      <c r="L345" s="110" t="s">
        <v>2822</v>
      </c>
      <c r="M345" s="104" t="s">
        <v>2848</v>
      </c>
      <c r="N345" s="107">
        <v>10380589.5</v>
      </c>
      <c r="O345" s="107">
        <v>10573700</v>
      </c>
      <c r="P345" s="107">
        <v>8811416.666666666</v>
      </c>
      <c r="Q345" s="107">
        <v>9882810.8200000003</v>
      </c>
      <c r="R345" s="107">
        <v>1071394.1533333333</v>
      </c>
      <c r="S345" s="107">
        <v>12.159158894237589</v>
      </c>
      <c r="T345" s="104" t="s">
        <v>2847</v>
      </c>
    </row>
    <row r="346" spans="1:20" ht="27" hidden="1" customHeight="1" x14ac:dyDescent="0.25">
      <c r="A346" s="103">
        <v>43677</v>
      </c>
      <c r="B346" s="104" t="s">
        <v>2922</v>
      </c>
      <c r="C346" s="105">
        <v>4</v>
      </c>
      <c r="D346" s="104" t="s">
        <v>16</v>
      </c>
      <c r="E346" s="104" t="s">
        <v>2019</v>
      </c>
      <c r="F346" s="104" t="s">
        <v>483</v>
      </c>
      <c r="G346" s="104" t="s">
        <v>484</v>
      </c>
      <c r="H346" s="104" t="s">
        <v>2898</v>
      </c>
      <c r="I346" s="104" t="s">
        <v>2839</v>
      </c>
      <c r="J346" s="104" t="s">
        <v>2896</v>
      </c>
      <c r="K346" s="104" t="s">
        <v>2897</v>
      </c>
      <c r="L346" s="110" t="s">
        <v>2823</v>
      </c>
      <c r="M346" s="104" t="s">
        <v>2824</v>
      </c>
      <c r="N346" s="107">
        <v>15371148.5</v>
      </c>
      <c r="O346" s="107">
        <v>13761530</v>
      </c>
      <c r="P346" s="107">
        <v>11467941.666666668</v>
      </c>
      <c r="Q346" s="107">
        <v>11739518.5</v>
      </c>
      <c r="R346" s="107">
        <v>271576.83333333337</v>
      </c>
      <c r="S346" s="107">
        <v>2.3681392984646332</v>
      </c>
      <c r="T346" s="104" t="s">
        <v>2847</v>
      </c>
    </row>
    <row r="347" spans="1:20" ht="27" hidden="1" customHeight="1" x14ac:dyDescent="0.25">
      <c r="A347" s="103">
        <v>43677</v>
      </c>
      <c r="B347" s="104" t="s">
        <v>2922</v>
      </c>
      <c r="C347" s="105">
        <v>4</v>
      </c>
      <c r="D347" s="104" t="s">
        <v>16</v>
      </c>
      <c r="E347" s="104" t="s">
        <v>2019</v>
      </c>
      <c r="F347" s="104" t="s">
        <v>483</v>
      </c>
      <c r="G347" s="104" t="s">
        <v>484</v>
      </c>
      <c r="H347" s="104" t="s">
        <v>2898</v>
      </c>
      <c r="I347" s="104" t="s">
        <v>2839</v>
      </c>
      <c r="J347" s="104" t="s">
        <v>2896</v>
      </c>
      <c r="K347" s="104" t="s">
        <v>2897</v>
      </c>
      <c r="L347" s="110" t="s">
        <v>2825</v>
      </c>
      <c r="M347" s="104" t="s">
        <v>2826</v>
      </c>
      <c r="N347" s="107">
        <v>2402345.3199999998</v>
      </c>
      <c r="O347" s="107">
        <v>2841615.8</v>
      </c>
      <c r="P347" s="107">
        <v>2368013.166666667</v>
      </c>
      <c r="Q347" s="107">
        <v>2039935.93</v>
      </c>
      <c r="R347" s="107">
        <v>-328077.23666666669</v>
      </c>
      <c r="S347" s="107">
        <v>-13.854536000257319</v>
      </c>
      <c r="T347" s="104" t="s">
        <v>2846</v>
      </c>
    </row>
    <row r="348" spans="1:20" ht="27" hidden="1" customHeight="1" x14ac:dyDescent="0.25">
      <c r="A348" s="103">
        <v>43677</v>
      </c>
      <c r="B348" s="104" t="s">
        <v>2922</v>
      </c>
      <c r="C348" s="105">
        <v>4</v>
      </c>
      <c r="D348" s="104" t="s">
        <v>16</v>
      </c>
      <c r="E348" s="104" t="s">
        <v>2019</v>
      </c>
      <c r="F348" s="104" t="s">
        <v>483</v>
      </c>
      <c r="G348" s="104" t="s">
        <v>484</v>
      </c>
      <c r="H348" s="104" t="s">
        <v>2898</v>
      </c>
      <c r="I348" s="104" t="s">
        <v>2839</v>
      </c>
      <c r="J348" s="104" t="s">
        <v>2896</v>
      </c>
      <c r="K348" s="104" t="s">
        <v>2897</v>
      </c>
      <c r="L348" s="110" t="s">
        <v>2827</v>
      </c>
      <c r="M348" s="104" t="s">
        <v>2828</v>
      </c>
      <c r="N348" s="107">
        <v>5311075.0199999996</v>
      </c>
      <c r="O348" s="107">
        <v>4111172.5</v>
      </c>
      <c r="P348" s="107">
        <v>3425977.083333333</v>
      </c>
      <c r="Q348" s="107">
        <v>3705681.15</v>
      </c>
      <c r="R348" s="107">
        <v>279704.06666666665</v>
      </c>
      <c r="S348" s="107">
        <v>8.1642130073598214</v>
      </c>
      <c r="T348" s="104" t="s">
        <v>2847</v>
      </c>
    </row>
    <row r="349" spans="1:20" ht="27" hidden="1" customHeight="1" x14ac:dyDescent="0.25">
      <c r="A349" s="103">
        <v>43677</v>
      </c>
      <c r="B349" s="104" t="s">
        <v>2922</v>
      </c>
      <c r="C349" s="105">
        <v>4</v>
      </c>
      <c r="D349" s="104" t="s">
        <v>16</v>
      </c>
      <c r="E349" s="104" t="s">
        <v>2019</v>
      </c>
      <c r="F349" s="104" t="s">
        <v>483</v>
      </c>
      <c r="G349" s="104" t="s">
        <v>484</v>
      </c>
      <c r="H349" s="104" t="s">
        <v>2898</v>
      </c>
      <c r="I349" s="104" t="s">
        <v>2839</v>
      </c>
      <c r="J349" s="104" t="s">
        <v>2896</v>
      </c>
      <c r="K349" s="104" t="s">
        <v>2897</v>
      </c>
      <c r="L349" s="110" t="s">
        <v>2829</v>
      </c>
      <c r="M349" s="104" t="s">
        <v>2830</v>
      </c>
      <c r="N349" s="107">
        <v>2418252.79</v>
      </c>
      <c r="O349" s="107">
        <v>2661127.23</v>
      </c>
      <c r="P349" s="107">
        <v>2217606.0249999999</v>
      </c>
      <c r="Q349" s="107">
        <v>2326388.09</v>
      </c>
      <c r="R349" s="107">
        <v>108782.065</v>
      </c>
      <c r="S349" s="107">
        <v>4.9053828215496482</v>
      </c>
      <c r="T349" s="104" t="s">
        <v>2847</v>
      </c>
    </row>
    <row r="350" spans="1:20" ht="27" hidden="1" customHeight="1" x14ac:dyDescent="0.25">
      <c r="A350" s="103">
        <v>43677</v>
      </c>
      <c r="B350" s="104" t="s">
        <v>2922</v>
      </c>
      <c r="C350" s="105">
        <v>4</v>
      </c>
      <c r="D350" s="104" t="s">
        <v>16</v>
      </c>
      <c r="E350" s="104" t="s">
        <v>2019</v>
      </c>
      <c r="F350" s="104" t="s">
        <v>483</v>
      </c>
      <c r="G350" s="104" t="s">
        <v>484</v>
      </c>
      <c r="H350" s="104" t="s">
        <v>2898</v>
      </c>
      <c r="I350" s="104" t="s">
        <v>2839</v>
      </c>
      <c r="J350" s="104" t="s">
        <v>2896</v>
      </c>
      <c r="K350" s="104" t="s">
        <v>2897</v>
      </c>
      <c r="L350" s="110" t="s">
        <v>2831</v>
      </c>
      <c r="M350" s="104" t="s">
        <v>2832</v>
      </c>
      <c r="N350" s="107">
        <v>3560771.62</v>
      </c>
      <c r="O350" s="107">
        <v>3101263.7</v>
      </c>
      <c r="P350" s="107">
        <v>2584386.416666667</v>
      </c>
      <c r="Q350" s="107">
        <v>2288125.4300000002</v>
      </c>
      <c r="R350" s="107">
        <v>-296260.98666666663</v>
      </c>
      <c r="S350" s="107">
        <v>-11.463494187869287</v>
      </c>
      <c r="T350" s="104" t="s">
        <v>2846</v>
      </c>
    </row>
    <row r="351" spans="1:20" ht="27" hidden="1" customHeight="1" x14ac:dyDescent="0.25">
      <c r="A351" s="103">
        <v>43677</v>
      </c>
      <c r="B351" s="104" t="s">
        <v>2922</v>
      </c>
      <c r="C351" s="105">
        <v>4</v>
      </c>
      <c r="D351" s="104" t="s">
        <v>16</v>
      </c>
      <c r="E351" s="104" t="s">
        <v>2019</v>
      </c>
      <c r="F351" s="104" t="s">
        <v>483</v>
      </c>
      <c r="G351" s="104" t="s">
        <v>484</v>
      </c>
      <c r="H351" s="104" t="s">
        <v>2898</v>
      </c>
      <c r="I351" s="104" t="s">
        <v>2839</v>
      </c>
      <c r="J351" s="104" t="s">
        <v>2896</v>
      </c>
      <c r="K351" s="104" t="s">
        <v>2897</v>
      </c>
      <c r="L351" s="110" t="s">
        <v>2833</v>
      </c>
      <c r="M351" s="104" t="s">
        <v>2834</v>
      </c>
      <c r="N351" s="107">
        <v>4355859.43</v>
      </c>
      <c r="O351" s="107">
        <v>4517390.12</v>
      </c>
      <c r="P351" s="107">
        <v>3764491.7666666666</v>
      </c>
      <c r="Q351" s="107">
        <v>3226962.94</v>
      </c>
      <c r="R351" s="107">
        <v>-537528.82666666666</v>
      </c>
      <c r="S351" s="107">
        <v>-14.278921564560379</v>
      </c>
      <c r="T351" s="104" t="s">
        <v>2846</v>
      </c>
    </row>
    <row r="352" spans="1:20" ht="27" hidden="1" customHeight="1" x14ac:dyDescent="0.25">
      <c r="A352" s="103">
        <v>43677</v>
      </c>
      <c r="B352" s="104" t="s">
        <v>2922</v>
      </c>
      <c r="C352" s="105">
        <v>4</v>
      </c>
      <c r="D352" s="104" t="s">
        <v>16</v>
      </c>
      <c r="E352" s="104" t="s">
        <v>2019</v>
      </c>
      <c r="F352" s="104" t="s">
        <v>483</v>
      </c>
      <c r="G352" s="104" t="s">
        <v>484</v>
      </c>
      <c r="H352" s="104" t="s">
        <v>2898</v>
      </c>
      <c r="I352" s="104" t="s">
        <v>2839</v>
      </c>
      <c r="J352" s="104" t="s">
        <v>2896</v>
      </c>
      <c r="K352" s="104" t="s">
        <v>2897</v>
      </c>
      <c r="L352" s="110" t="s">
        <v>2835</v>
      </c>
      <c r="M352" s="104" t="s">
        <v>2836</v>
      </c>
      <c r="N352" s="107">
        <v>0</v>
      </c>
      <c r="O352" s="107">
        <v>0</v>
      </c>
      <c r="P352" s="107">
        <v>0</v>
      </c>
      <c r="Q352" s="107">
        <v>0</v>
      </c>
      <c r="R352" s="107">
        <v>0</v>
      </c>
      <c r="S352" s="108"/>
      <c r="T352" s="104" t="s">
        <v>2847</v>
      </c>
    </row>
    <row r="353" spans="1:20" ht="27" hidden="1" customHeight="1" x14ac:dyDescent="0.25">
      <c r="A353" s="103">
        <v>43677</v>
      </c>
      <c r="B353" s="104" t="s">
        <v>2922</v>
      </c>
      <c r="C353" s="105">
        <v>4</v>
      </c>
      <c r="D353" s="104" t="s">
        <v>16</v>
      </c>
      <c r="E353" s="104" t="s">
        <v>2019</v>
      </c>
      <c r="F353" s="104" t="s">
        <v>483</v>
      </c>
      <c r="G353" s="104" t="s">
        <v>484</v>
      </c>
      <c r="H353" s="104" t="s">
        <v>2898</v>
      </c>
      <c r="I353" s="104" t="s">
        <v>2839</v>
      </c>
      <c r="J353" s="104" t="s">
        <v>2896</v>
      </c>
      <c r="K353" s="104" t="s">
        <v>2897</v>
      </c>
      <c r="L353" s="110" t="s">
        <v>2837</v>
      </c>
      <c r="M353" s="104" t="s">
        <v>2838</v>
      </c>
      <c r="N353" s="107">
        <v>15775661.9</v>
      </c>
      <c r="O353" s="107">
        <v>19666947</v>
      </c>
      <c r="P353" s="107">
        <v>16389122.5</v>
      </c>
      <c r="Q353" s="107">
        <v>15245750.48</v>
      </c>
      <c r="R353" s="107">
        <v>-1143372.02</v>
      </c>
      <c r="S353" s="107">
        <v>-6.9764077973058045</v>
      </c>
      <c r="T353" s="104" t="s">
        <v>2846</v>
      </c>
    </row>
    <row r="354" spans="1:20" ht="27" hidden="1" customHeight="1" x14ac:dyDescent="0.25">
      <c r="A354" s="103">
        <v>43677</v>
      </c>
      <c r="B354" s="104" t="s">
        <v>2922</v>
      </c>
      <c r="C354" s="105">
        <v>4</v>
      </c>
      <c r="D354" s="104" t="s">
        <v>16</v>
      </c>
      <c r="E354" s="104" t="s">
        <v>2019</v>
      </c>
      <c r="F354" s="104" t="s">
        <v>483</v>
      </c>
      <c r="G354" s="104" t="s">
        <v>484</v>
      </c>
      <c r="H354" s="104" t="s">
        <v>2898</v>
      </c>
      <c r="I354" s="104" t="s">
        <v>2839</v>
      </c>
      <c r="J354" s="104" t="s">
        <v>2896</v>
      </c>
      <c r="K354" s="104" t="s">
        <v>2897</v>
      </c>
      <c r="L354" s="110" t="s">
        <v>2880</v>
      </c>
      <c r="M354" s="104" t="s">
        <v>2881</v>
      </c>
      <c r="N354" s="107">
        <v>0</v>
      </c>
      <c r="O354" s="107">
        <v>0</v>
      </c>
      <c r="P354" s="107">
        <v>0</v>
      </c>
      <c r="Q354" s="107">
        <v>0</v>
      </c>
      <c r="R354" s="107">
        <v>0</v>
      </c>
      <c r="S354" s="108"/>
      <c r="T354" s="104" t="s">
        <v>2847</v>
      </c>
    </row>
    <row r="355" spans="1:20" ht="27" hidden="1" customHeight="1" x14ac:dyDescent="0.25">
      <c r="A355" s="103">
        <v>43677</v>
      </c>
      <c r="B355" s="104" t="s">
        <v>2922</v>
      </c>
      <c r="C355" s="105">
        <v>4</v>
      </c>
      <c r="D355" s="104" t="s">
        <v>16</v>
      </c>
      <c r="E355" s="104" t="s">
        <v>2019</v>
      </c>
      <c r="F355" s="104" t="s">
        <v>483</v>
      </c>
      <c r="G355" s="104" t="s">
        <v>484</v>
      </c>
      <c r="H355" s="104" t="s">
        <v>2899</v>
      </c>
      <c r="I355" s="104" t="s">
        <v>2900</v>
      </c>
      <c r="J355" s="104" t="s">
        <v>2898</v>
      </c>
      <c r="K355" s="104" t="s">
        <v>1944</v>
      </c>
      <c r="L355" s="111" t="s">
        <v>2855</v>
      </c>
      <c r="M355" s="104" t="s">
        <v>2901</v>
      </c>
      <c r="N355" s="107">
        <v>3611894.78</v>
      </c>
      <c r="O355" s="107">
        <v>0</v>
      </c>
      <c r="P355" s="107">
        <v>0</v>
      </c>
      <c r="Q355" s="107">
        <v>2384343.9099999997</v>
      </c>
      <c r="R355" s="107">
        <v>2384343.91</v>
      </c>
      <c r="S355" s="108"/>
      <c r="T355" s="104" t="s">
        <v>2846</v>
      </c>
    </row>
    <row r="356" spans="1:20" ht="27" hidden="1" customHeight="1" x14ac:dyDescent="0.25">
      <c r="A356" s="103">
        <v>43677</v>
      </c>
      <c r="B356" s="104" t="s">
        <v>2922</v>
      </c>
      <c r="C356" s="105">
        <v>4</v>
      </c>
      <c r="D356" s="104" t="s">
        <v>16</v>
      </c>
      <c r="E356" s="104" t="s">
        <v>2019</v>
      </c>
      <c r="F356" s="104" t="s">
        <v>483</v>
      </c>
      <c r="G356" s="104" t="s">
        <v>484</v>
      </c>
      <c r="H356" s="104" t="s">
        <v>2902</v>
      </c>
      <c r="I356" s="104" t="s">
        <v>2903</v>
      </c>
      <c r="J356" s="104" t="s">
        <v>2904</v>
      </c>
      <c r="K356" s="104" t="s">
        <v>1944</v>
      </c>
      <c r="L356" s="111" t="s">
        <v>2856</v>
      </c>
      <c r="M356" s="104" t="s">
        <v>2905</v>
      </c>
      <c r="N356" s="107">
        <v>13291240.210000001</v>
      </c>
      <c r="O356" s="107">
        <v>0</v>
      </c>
      <c r="P356" s="107">
        <v>0</v>
      </c>
      <c r="Q356" s="107">
        <v>11469735.5</v>
      </c>
      <c r="R356" s="107">
        <v>11469735.5</v>
      </c>
      <c r="S356" s="108"/>
      <c r="T356" s="104" t="s">
        <v>2846</v>
      </c>
    </row>
    <row r="357" spans="1:20" ht="27" hidden="1" customHeight="1" x14ac:dyDescent="0.25">
      <c r="A357" s="103">
        <v>43677</v>
      </c>
      <c r="B357" s="104" t="s">
        <v>2922</v>
      </c>
      <c r="C357" s="105">
        <v>4</v>
      </c>
      <c r="D357" s="104" t="s">
        <v>16</v>
      </c>
      <c r="E357" s="104" t="s">
        <v>2019</v>
      </c>
      <c r="F357" s="104" t="s">
        <v>483</v>
      </c>
      <c r="G357" s="104" t="s">
        <v>484</v>
      </c>
      <c r="H357" s="104" t="s">
        <v>2902</v>
      </c>
      <c r="I357" s="104" t="s">
        <v>2903</v>
      </c>
      <c r="J357" s="104" t="s">
        <v>2904</v>
      </c>
      <c r="K357" s="104" t="s">
        <v>1944</v>
      </c>
      <c r="L357" s="111" t="s">
        <v>2857</v>
      </c>
      <c r="M357" s="104" t="s">
        <v>2906</v>
      </c>
      <c r="N357" s="107">
        <v>-20195217.969999999</v>
      </c>
      <c r="O357" s="107">
        <v>0</v>
      </c>
      <c r="P357" s="107">
        <v>0</v>
      </c>
      <c r="Q357" s="107">
        <v>-19612751.310000002</v>
      </c>
      <c r="R357" s="107">
        <v>-19612751.309999999</v>
      </c>
      <c r="S357" s="108"/>
      <c r="T357" s="104" t="s">
        <v>2846</v>
      </c>
    </row>
    <row r="358" spans="1:20" ht="27" hidden="1" customHeight="1" x14ac:dyDescent="0.25">
      <c r="A358" s="103">
        <v>43677</v>
      </c>
      <c r="B358" s="104" t="s">
        <v>2922</v>
      </c>
      <c r="C358" s="105">
        <v>4</v>
      </c>
      <c r="D358" s="104" t="s">
        <v>16</v>
      </c>
      <c r="E358" s="104" t="s">
        <v>2019</v>
      </c>
      <c r="F358" s="104" t="s">
        <v>485</v>
      </c>
      <c r="G358" s="104" t="s">
        <v>486</v>
      </c>
      <c r="H358" s="104" t="s">
        <v>2896</v>
      </c>
      <c r="I358" s="104" t="s">
        <v>2811</v>
      </c>
      <c r="J358" s="104" t="s">
        <v>2896</v>
      </c>
      <c r="K358" s="104" t="s">
        <v>2897</v>
      </c>
      <c r="L358" s="111" t="s">
        <v>2790</v>
      </c>
      <c r="M358" s="104" t="s">
        <v>2791</v>
      </c>
      <c r="N358" s="107">
        <v>11468755.390000001</v>
      </c>
      <c r="O358" s="107">
        <v>14795480</v>
      </c>
      <c r="P358" s="107">
        <v>12329566.666666666</v>
      </c>
      <c r="Q358" s="107">
        <v>16829379.139999993</v>
      </c>
      <c r="R358" s="107">
        <v>4499812.4733333336</v>
      </c>
      <c r="S358" s="107">
        <v>36.496112109914648</v>
      </c>
      <c r="T358" s="104" t="s">
        <v>2846</v>
      </c>
    </row>
    <row r="359" spans="1:20" ht="27" hidden="1" customHeight="1" x14ac:dyDescent="0.25">
      <c r="A359" s="103">
        <v>43677</v>
      </c>
      <c r="B359" s="104" t="s">
        <v>2922</v>
      </c>
      <c r="C359" s="105">
        <v>4</v>
      </c>
      <c r="D359" s="104" t="s">
        <v>16</v>
      </c>
      <c r="E359" s="104" t="s">
        <v>2019</v>
      </c>
      <c r="F359" s="104" t="s">
        <v>485</v>
      </c>
      <c r="G359" s="104" t="s">
        <v>486</v>
      </c>
      <c r="H359" s="104" t="s">
        <v>2896</v>
      </c>
      <c r="I359" s="104" t="s">
        <v>2811</v>
      </c>
      <c r="J359" s="104" t="s">
        <v>2896</v>
      </c>
      <c r="K359" s="104" t="s">
        <v>2897</v>
      </c>
      <c r="L359" s="111" t="s">
        <v>2792</v>
      </c>
      <c r="M359" s="104" t="s">
        <v>2793</v>
      </c>
      <c r="N359" s="107">
        <v>61500</v>
      </c>
      <c r="O359" s="107">
        <v>50000</v>
      </c>
      <c r="P359" s="107">
        <v>41666.666666666664</v>
      </c>
      <c r="Q359" s="107">
        <v>105640</v>
      </c>
      <c r="R359" s="107">
        <v>63973.333333333336</v>
      </c>
      <c r="S359" s="107">
        <v>153.536</v>
      </c>
      <c r="T359" s="104" t="s">
        <v>2846</v>
      </c>
    </row>
    <row r="360" spans="1:20" ht="27" hidden="1" customHeight="1" x14ac:dyDescent="0.25">
      <c r="A360" s="103">
        <v>43677</v>
      </c>
      <c r="B360" s="104" t="s">
        <v>2922</v>
      </c>
      <c r="C360" s="105">
        <v>4</v>
      </c>
      <c r="D360" s="104" t="s">
        <v>16</v>
      </c>
      <c r="E360" s="104" t="s">
        <v>2019</v>
      </c>
      <c r="F360" s="104" t="s">
        <v>485</v>
      </c>
      <c r="G360" s="104" t="s">
        <v>486</v>
      </c>
      <c r="H360" s="104" t="s">
        <v>2896</v>
      </c>
      <c r="I360" s="104" t="s">
        <v>2811</v>
      </c>
      <c r="J360" s="104" t="s">
        <v>2896</v>
      </c>
      <c r="K360" s="104" t="s">
        <v>2897</v>
      </c>
      <c r="L360" s="111" t="s">
        <v>2794</v>
      </c>
      <c r="M360" s="104" t="s">
        <v>2795</v>
      </c>
      <c r="N360" s="107">
        <v>315814</v>
      </c>
      <c r="O360" s="107">
        <v>110001</v>
      </c>
      <c r="P360" s="107">
        <v>91667.5</v>
      </c>
      <c r="Q360" s="107">
        <v>269575.25</v>
      </c>
      <c r="R360" s="107">
        <v>177907.75</v>
      </c>
      <c r="S360" s="107">
        <v>194.07941745984127</v>
      </c>
      <c r="T360" s="104" t="s">
        <v>2846</v>
      </c>
    </row>
    <row r="361" spans="1:20" ht="27" hidden="1" customHeight="1" x14ac:dyDescent="0.25">
      <c r="A361" s="103">
        <v>43677</v>
      </c>
      <c r="B361" s="104" t="s">
        <v>2922</v>
      </c>
      <c r="C361" s="105">
        <v>4</v>
      </c>
      <c r="D361" s="104" t="s">
        <v>16</v>
      </c>
      <c r="E361" s="104" t="s">
        <v>2019</v>
      </c>
      <c r="F361" s="104" t="s">
        <v>485</v>
      </c>
      <c r="G361" s="104" t="s">
        <v>486</v>
      </c>
      <c r="H361" s="104" t="s">
        <v>2896</v>
      </c>
      <c r="I361" s="104" t="s">
        <v>2811</v>
      </c>
      <c r="J361" s="104" t="s">
        <v>2896</v>
      </c>
      <c r="K361" s="104" t="s">
        <v>2897</v>
      </c>
      <c r="L361" s="111" t="s">
        <v>2797</v>
      </c>
      <c r="M361" s="104" t="s">
        <v>2798</v>
      </c>
      <c r="N361" s="107">
        <v>4181177.07</v>
      </c>
      <c r="O361" s="107">
        <v>4170000</v>
      </c>
      <c r="P361" s="107">
        <v>3475000</v>
      </c>
      <c r="Q361" s="107">
        <v>3713195.25</v>
      </c>
      <c r="R361" s="107">
        <v>238195.25</v>
      </c>
      <c r="S361" s="107">
        <v>6.8545395683453236</v>
      </c>
      <c r="T361" s="104" t="s">
        <v>2846</v>
      </c>
    </row>
    <row r="362" spans="1:20" ht="27" hidden="1" customHeight="1" x14ac:dyDescent="0.25">
      <c r="A362" s="103">
        <v>43677</v>
      </c>
      <c r="B362" s="104" t="s">
        <v>2922</v>
      </c>
      <c r="C362" s="105">
        <v>4</v>
      </c>
      <c r="D362" s="104" t="s">
        <v>16</v>
      </c>
      <c r="E362" s="104" t="s">
        <v>2019</v>
      </c>
      <c r="F362" s="104" t="s">
        <v>485</v>
      </c>
      <c r="G362" s="104" t="s">
        <v>486</v>
      </c>
      <c r="H362" s="104" t="s">
        <v>2896</v>
      </c>
      <c r="I362" s="104" t="s">
        <v>2811</v>
      </c>
      <c r="J362" s="104" t="s">
        <v>2896</v>
      </c>
      <c r="K362" s="104" t="s">
        <v>2897</v>
      </c>
      <c r="L362" s="111" t="s">
        <v>2799</v>
      </c>
      <c r="M362" s="104" t="s">
        <v>2800</v>
      </c>
      <c r="N362" s="107">
        <v>1678821.64</v>
      </c>
      <c r="O362" s="107">
        <v>1660000</v>
      </c>
      <c r="P362" s="107">
        <v>1383333.3333333335</v>
      </c>
      <c r="Q362" s="107">
        <v>1360979.68</v>
      </c>
      <c r="R362" s="107">
        <v>-22353.653333333332</v>
      </c>
      <c r="S362" s="107">
        <v>-1.6159267469879517</v>
      </c>
      <c r="T362" s="104" t="s">
        <v>2847</v>
      </c>
    </row>
    <row r="363" spans="1:20" ht="27" hidden="1" customHeight="1" x14ac:dyDescent="0.25">
      <c r="A363" s="103">
        <v>43677</v>
      </c>
      <c r="B363" s="104" t="s">
        <v>2922</v>
      </c>
      <c r="C363" s="105">
        <v>4</v>
      </c>
      <c r="D363" s="104" t="s">
        <v>16</v>
      </c>
      <c r="E363" s="104" t="s">
        <v>2019</v>
      </c>
      <c r="F363" s="104" t="s">
        <v>485</v>
      </c>
      <c r="G363" s="104" t="s">
        <v>486</v>
      </c>
      <c r="H363" s="104" t="s">
        <v>2896</v>
      </c>
      <c r="I363" s="104" t="s">
        <v>2811</v>
      </c>
      <c r="J363" s="104" t="s">
        <v>2896</v>
      </c>
      <c r="K363" s="104" t="s">
        <v>2897</v>
      </c>
      <c r="L363" s="111" t="s">
        <v>2801</v>
      </c>
      <c r="M363" s="104" t="s">
        <v>2802</v>
      </c>
      <c r="N363" s="107">
        <v>0</v>
      </c>
      <c r="O363" s="107">
        <v>0</v>
      </c>
      <c r="P363" s="107">
        <v>0</v>
      </c>
      <c r="Q363" s="107">
        <v>1200</v>
      </c>
      <c r="R363" s="107">
        <v>1200</v>
      </c>
      <c r="S363" s="108"/>
      <c r="T363" s="104" t="s">
        <v>2846</v>
      </c>
    </row>
    <row r="364" spans="1:20" ht="27" hidden="1" customHeight="1" x14ac:dyDescent="0.25">
      <c r="A364" s="103">
        <v>43677</v>
      </c>
      <c r="B364" s="104" t="s">
        <v>2922</v>
      </c>
      <c r="C364" s="105">
        <v>4</v>
      </c>
      <c r="D364" s="104" t="s">
        <v>16</v>
      </c>
      <c r="E364" s="104" t="s">
        <v>2019</v>
      </c>
      <c r="F364" s="104" t="s">
        <v>485</v>
      </c>
      <c r="G364" s="104" t="s">
        <v>486</v>
      </c>
      <c r="H364" s="104" t="s">
        <v>2896</v>
      </c>
      <c r="I364" s="104" t="s">
        <v>2811</v>
      </c>
      <c r="J364" s="104" t="s">
        <v>2896</v>
      </c>
      <c r="K364" s="104" t="s">
        <v>2897</v>
      </c>
      <c r="L364" s="111" t="s">
        <v>2803</v>
      </c>
      <c r="M364" s="104" t="s">
        <v>2804</v>
      </c>
      <c r="N364" s="107">
        <v>2761370.48</v>
      </c>
      <c r="O364" s="107">
        <v>2700000</v>
      </c>
      <c r="P364" s="107">
        <v>2250000</v>
      </c>
      <c r="Q364" s="107">
        <v>2116552.62</v>
      </c>
      <c r="R364" s="107">
        <v>-133447.38</v>
      </c>
      <c r="S364" s="107">
        <v>-5.9309946666666669</v>
      </c>
      <c r="T364" s="104" t="s">
        <v>2847</v>
      </c>
    </row>
    <row r="365" spans="1:20" ht="27" hidden="1" customHeight="1" x14ac:dyDescent="0.25">
      <c r="A365" s="103">
        <v>43677</v>
      </c>
      <c r="B365" s="104" t="s">
        <v>2922</v>
      </c>
      <c r="C365" s="105">
        <v>4</v>
      </c>
      <c r="D365" s="104" t="s">
        <v>16</v>
      </c>
      <c r="E365" s="104" t="s">
        <v>2019</v>
      </c>
      <c r="F365" s="104" t="s">
        <v>485</v>
      </c>
      <c r="G365" s="104" t="s">
        <v>486</v>
      </c>
      <c r="H365" s="104" t="s">
        <v>2896</v>
      </c>
      <c r="I365" s="104" t="s">
        <v>2811</v>
      </c>
      <c r="J365" s="104" t="s">
        <v>2896</v>
      </c>
      <c r="K365" s="104" t="s">
        <v>2897</v>
      </c>
      <c r="L365" s="111" t="s">
        <v>2805</v>
      </c>
      <c r="M365" s="104" t="s">
        <v>2806</v>
      </c>
      <c r="N365" s="107">
        <v>21111726.859999999</v>
      </c>
      <c r="O365" s="107">
        <v>21000000</v>
      </c>
      <c r="P365" s="107">
        <v>17500000</v>
      </c>
      <c r="Q365" s="107">
        <v>16055123.199999999</v>
      </c>
      <c r="R365" s="107">
        <v>-1444876.8</v>
      </c>
      <c r="S365" s="107">
        <v>-8.2564388571428573</v>
      </c>
      <c r="T365" s="104" t="s">
        <v>2847</v>
      </c>
    </row>
    <row r="366" spans="1:20" ht="27" hidden="1" customHeight="1" x14ac:dyDescent="0.25">
      <c r="A366" s="103">
        <v>43677</v>
      </c>
      <c r="B366" s="104" t="s">
        <v>2922</v>
      </c>
      <c r="C366" s="105">
        <v>4</v>
      </c>
      <c r="D366" s="104" t="s">
        <v>16</v>
      </c>
      <c r="E366" s="104" t="s">
        <v>2019</v>
      </c>
      <c r="F366" s="104" t="s">
        <v>485</v>
      </c>
      <c r="G366" s="104" t="s">
        <v>486</v>
      </c>
      <c r="H366" s="104" t="s">
        <v>2896</v>
      </c>
      <c r="I366" s="104" t="s">
        <v>2811</v>
      </c>
      <c r="J366" s="104" t="s">
        <v>2896</v>
      </c>
      <c r="K366" s="104" t="s">
        <v>2897</v>
      </c>
      <c r="L366" s="111" t="s">
        <v>2807</v>
      </c>
      <c r="M366" s="104" t="s">
        <v>2808</v>
      </c>
      <c r="N366" s="107">
        <v>7358029.9000000004</v>
      </c>
      <c r="O366" s="107">
        <v>4924000</v>
      </c>
      <c r="P366" s="107">
        <v>4103333.333333333</v>
      </c>
      <c r="Q366" s="107">
        <v>5789562.6400000006</v>
      </c>
      <c r="R366" s="107">
        <v>1686229.3066666666</v>
      </c>
      <c r="S366" s="107">
        <v>41.094134199837534</v>
      </c>
      <c r="T366" s="104" t="s">
        <v>2846</v>
      </c>
    </row>
    <row r="367" spans="1:20" ht="27" hidden="1" customHeight="1" x14ac:dyDescent="0.25">
      <c r="A367" s="103">
        <v>43677</v>
      </c>
      <c r="B367" s="104" t="s">
        <v>2922</v>
      </c>
      <c r="C367" s="105">
        <v>4</v>
      </c>
      <c r="D367" s="104" t="s">
        <v>16</v>
      </c>
      <c r="E367" s="104" t="s">
        <v>2019</v>
      </c>
      <c r="F367" s="104" t="s">
        <v>485</v>
      </c>
      <c r="G367" s="104" t="s">
        <v>486</v>
      </c>
      <c r="H367" s="104" t="s">
        <v>2896</v>
      </c>
      <c r="I367" s="104" t="s">
        <v>2811</v>
      </c>
      <c r="J367" s="104" t="s">
        <v>2896</v>
      </c>
      <c r="K367" s="104" t="s">
        <v>2897</v>
      </c>
      <c r="L367" s="111" t="s">
        <v>2878</v>
      </c>
      <c r="M367" s="104" t="s">
        <v>2879</v>
      </c>
      <c r="N367" s="107">
        <v>0</v>
      </c>
      <c r="O367" s="107">
        <v>0</v>
      </c>
      <c r="P367" s="107">
        <v>0</v>
      </c>
      <c r="Q367" s="107">
        <v>0</v>
      </c>
      <c r="R367" s="107">
        <v>0</v>
      </c>
      <c r="S367" s="108"/>
      <c r="T367" s="104" t="s">
        <v>2846</v>
      </c>
    </row>
    <row r="368" spans="1:20" ht="27" hidden="1" customHeight="1" x14ac:dyDescent="0.25">
      <c r="A368" s="103">
        <v>43677</v>
      </c>
      <c r="B368" s="104" t="s">
        <v>2922</v>
      </c>
      <c r="C368" s="105">
        <v>4</v>
      </c>
      <c r="D368" s="104" t="s">
        <v>16</v>
      </c>
      <c r="E368" s="104" t="s">
        <v>2019</v>
      </c>
      <c r="F368" s="104" t="s">
        <v>485</v>
      </c>
      <c r="G368" s="104" t="s">
        <v>486</v>
      </c>
      <c r="H368" s="104" t="s">
        <v>2896</v>
      </c>
      <c r="I368" s="104" t="s">
        <v>2811</v>
      </c>
      <c r="J368" s="104" t="s">
        <v>2896</v>
      </c>
      <c r="K368" s="104" t="s">
        <v>2897</v>
      </c>
      <c r="L368" s="111" t="s">
        <v>2809</v>
      </c>
      <c r="M368" s="104" t="s">
        <v>2810</v>
      </c>
      <c r="N368" s="107">
        <v>675176.28</v>
      </c>
      <c r="O368" s="107">
        <v>760000</v>
      </c>
      <c r="P368" s="107">
        <v>633333.33333333337</v>
      </c>
      <c r="Q368" s="107">
        <v>2524683.39</v>
      </c>
      <c r="R368" s="107">
        <v>1891350.0566666666</v>
      </c>
      <c r="S368" s="107">
        <v>298.6342194736842</v>
      </c>
      <c r="T368" s="104" t="s">
        <v>2846</v>
      </c>
    </row>
    <row r="369" spans="1:20" ht="27" hidden="1" customHeight="1" x14ac:dyDescent="0.25">
      <c r="A369" s="103">
        <v>43677</v>
      </c>
      <c r="B369" s="104" t="s">
        <v>2922</v>
      </c>
      <c r="C369" s="105">
        <v>4</v>
      </c>
      <c r="D369" s="104" t="s">
        <v>16</v>
      </c>
      <c r="E369" s="104" t="s">
        <v>2019</v>
      </c>
      <c r="F369" s="104" t="s">
        <v>485</v>
      </c>
      <c r="G369" s="104" t="s">
        <v>486</v>
      </c>
      <c r="H369" s="104" t="s">
        <v>2896</v>
      </c>
      <c r="I369" s="104" t="s">
        <v>2811</v>
      </c>
      <c r="J369" s="104" t="s">
        <v>2896</v>
      </c>
      <c r="K369" s="104" t="s">
        <v>2897</v>
      </c>
      <c r="L369" s="111" t="s">
        <v>2872</v>
      </c>
      <c r="M369" s="104" t="s">
        <v>2796</v>
      </c>
      <c r="N369" s="107">
        <v>612605.52</v>
      </c>
      <c r="O369" s="107">
        <v>585000</v>
      </c>
      <c r="P369" s="107">
        <v>487500</v>
      </c>
      <c r="Q369" s="107">
        <v>528637.06000000006</v>
      </c>
      <c r="R369" s="107">
        <v>41137.06</v>
      </c>
      <c r="S369" s="107">
        <v>8.438371282051282</v>
      </c>
      <c r="T369" s="104" t="s">
        <v>2846</v>
      </c>
    </row>
    <row r="370" spans="1:20" ht="27" hidden="1" customHeight="1" x14ac:dyDescent="0.25">
      <c r="A370" s="103">
        <v>43677</v>
      </c>
      <c r="B370" s="104" t="s">
        <v>2922</v>
      </c>
      <c r="C370" s="105">
        <v>4</v>
      </c>
      <c r="D370" s="104" t="s">
        <v>16</v>
      </c>
      <c r="E370" s="104" t="s">
        <v>2019</v>
      </c>
      <c r="F370" s="104" t="s">
        <v>485</v>
      </c>
      <c r="G370" s="104" t="s">
        <v>486</v>
      </c>
      <c r="H370" s="104" t="s">
        <v>2898</v>
      </c>
      <c r="I370" s="104" t="s">
        <v>2839</v>
      </c>
      <c r="J370" s="104" t="s">
        <v>2896</v>
      </c>
      <c r="K370" s="104" t="s">
        <v>2897</v>
      </c>
      <c r="L370" s="109" t="s">
        <v>2812</v>
      </c>
      <c r="M370" s="104" t="s">
        <v>2813</v>
      </c>
      <c r="N370" s="107">
        <v>4375257.18</v>
      </c>
      <c r="O370" s="107">
        <v>4000000</v>
      </c>
      <c r="P370" s="107">
        <v>3333333.3333333335</v>
      </c>
      <c r="Q370" s="107">
        <v>2681638.04</v>
      </c>
      <c r="R370" s="107">
        <v>-651695.29333333333</v>
      </c>
      <c r="S370" s="107">
        <v>-19.5508588</v>
      </c>
      <c r="T370" s="104" t="s">
        <v>2846</v>
      </c>
    </row>
    <row r="371" spans="1:20" ht="27" hidden="1" customHeight="1" x14ac:dyDescent="0.25">
      <c r="A371" s="103">
        <v>43677</v>
      </c>
      <c r="B371" s="104" t="s">
        <v>2922</v>
      </c>
      <c r="C371" s="105">
        <v>4</v>
      </c>
      <c r="D371" s="104" t="s">
        <v>16</v>
      </c>
      <c r="E371" s="104" t="s">
        <v>2019</v>
      </c>
      <c r="F371" s="104" t="s">
        <v>485</v>
      </c>
      <c r="G371" s="104" t="s">
        <v>486</v>
      </c>
      <c r="H371" s="104" t="s">
        <v>2898</v>
      </c>
      <c r="I371" s="104" t="s">
        <v>2839</v>
      </c>
      <c r="J371" s="104" t="s">
        <v>2896</v>
      </c>
      <c r="K371" s="104" t="s">
        <v>2897</v>
      </c>
      <c r="L371" s="109" t="s">
        <v>2814</v>
      </c>
      <c r="M371" s="104" t="s">
        <v>2815</v>
      </c>
      <c r="N371" s="107">
        <v>1070612.83</v>
      </c>
      <c r="O371" s="107">
        <v>990000</v>
      </c>
      <c r="P371" s="107">
        <v>825000</v>
      </c>
      <c r="Q371" s="107">
        <v>767183.01</v>
      </c>
      <c r="R371" s="107">
        <v>-57816.99</v>
      </c>
      <c r="S371" s="107">
        <v>-7.0081199999999999</v>
      </c>
      <c r="T371" s="104" t="s">
        <v>2846</v>
      </c>
    </row>
    <row r="372" spans="1:20" ht="27" hidden="1" customHeight="1" x14ac:dyDescent="0.25">
      <c r="A372" s="103">
        <v>43677</v>
      </c>
      <c r="B372" s="104" t="s">
        <v>2922</v>
      </c>
      <c r="C372" s="105">
        <v>4</v>
      </c>
      <c r="D372" s="104" t="s">
        <v>16</v>
      </c>
      <c r="E372" s="104" t="s">
        <v>2019</v>
      </c>
      <c r="F372" s="104" t="s">
        <v>485</v>
      </c>
      <c r="G372" s="104" t="s">
        <v>486</v>
      </c>
      <c r="H372" s="104" t="s">
        <v>2898</v>
      </c>
      <c r="I372" s="104" t="s">
        <v>2839</v>
      </c>
      <c r="J372" s="104" t="s">
        <v>2896</v>
      </c>
      <c r="K372" s="104" t="s">
        <v>2897</v>
      </c>
      <c r="L372" s="109" t="s">
        <v>2816</v>
      </c>
      <c r="M372" s="104" t="s">
        <v>2817</v>
      </c>
      <c r="N372" s="107">
        <v>195290.5</v>
      </c>
      <c r="O372" s="107">
        <v>210000</v>
      </c>
      <c r="P372" s="107">
        <v>175000</v>
      </c>
      <c r="Q372" s="107">
        <v>220748.2</v>
      </c>
      <c r="R372" s="107">
        <v>45748.2</v>
      </c>
      <c r="S372" s="107">
        <v>26.141828571428572</v>
      </c>
      <c r="T372" s="104" t="s">
        <v>2847</v>
      </c>
    </row>
    <row r="373" spans="1:20" ht="27" hidden="1" customHeight="1" x14ac:dyDescent="0.25">
      <c r="A373" s="103">
        <v>43677</v>
      </c>
      <c r="B373" s="104" t="s">
        <v>2922</v>
      </c>
      <c r="C373" s="105">
        <v>4</v>
      </c>
      <c r="D373" s="104" t="s">
        <v>16</v>
      </c>
      <c r="E373" s="104" t="s">
        <v>2019</v>
      </c>
      <c r="F373" s="104" t="s">
        <v>485</v>
      </c>
      <c r="G373" s="104" t="s">
        <v>486</v>
      </c>
      <c r="H373" s="104" t="s">
        <v>2898</v>
      </c>
      <c r="I373" s="104" t="s">
        <v>2839</v>
      </c>
      <c r="J373" s="104" t="s">
        <v>2896</v>
      </c>
      <c r="K373" s="104" t="s">
        <v>2897</v>
      </c>
      <c r="L373" s="109" t="s">
        <v>2818</v>
      </c>
      <c r="M373" s="104" t="s">
        <v>2819</v>
      </c>
      <c r="N373" s="107">
        <v>1214983.58</v>
      </c>
      <c r="O373" s="107">
        <v>1350000</v>
      </c>
      <c r="P373" s="107">
        <v>1125000</v>
      </c>
      <c r="Q373" s="107">
        <v>1346361.07</v>
      </c>
      <c r="R373" s="107">
        <v>221361.07</v>
      </c>
      <c r="S373" s="107">
        <v>19.676539555555557</v>
      </c>
      <c r="T373" s="104" t="s">
        <v>2847</v>
      </c>
    </row>
    <row r="374" spans="1:20" ht="27" hidden="1" customHeight="1" x14ac:dyDescent="0.25">
      <c r="A374" s="103">
        <v>43677</v>
      </c>
      <c r="B374" s="104" t="s">
        <v>2922</v>
      </c>
      <c r="C374" s="105">
        <v>4</v>
      </c>
      <c r="D374" s="104" t="s">
        <v>16</v>
      </c>
      <c r="E374" s="104" t="s">
        <v>2019</v>
      </c>
      <c r="F374" s="104" t="s">
        <v>485</v>
      </c>
      <c r="G374" s="104" t="s">
        <v>486</v>
      </c>
      <c r="H374" s="104" t="s">
        <v>2898</v>
      </c>
      <c r="I374" s="104" t="s">
        <v>2839</v>
      </c>
      <c r="J374" s="104" t="s">
        <v>2896</v>
      </c>
      <c r="K374" s="104" t="s">
        <v>2897</v>
      </c>
      <c r="L374" s="109" t="s">
        <v>2820</v>
      </c>
      <c r="M374" s="104" t="s">
        <v>2821</v>
      </c>
      <c r="N374" s="107">
        <v>21125976.859999999</v>
      </c>
      <c r="O374" s="107">
        <v>20400000</v>
      </c>
      <c r="P374" s="107">
        <v>17000000</v>
      </c>
      <c r="Q374" s="107">
        <v>16070123.199999999</v>
      </c>
      <c r="R374" s="107">
        <v>-929876.8</v>
      </c>
      <c r="S374" s="107">
        <v>-5.4698635294117652</v>
      </c>
      <c r="T374" s="104" t="s">
        <v>2846</v>
      </c>
    </row>
    <row r="375" spans="1:20" ht="27" hidden="1" customHeight="1" x14ac:dyDescent="0.25">
      <c r="A375" s="103">
        <v>43677</v>
      </c>
      <c r="B375" s="104" t="s">
        <v>2922</v>
      </c>
      <c r="C375" s="105">
        <v>4</v>
      </c>
      <c r="D375" s="104" t="s">
        <v>16</v>
      </c>
      <c r="E375" s="104" t="s">
        <v>2019</v>
      </c>
      <c r="F375" s="104" t="s">
        <v>485</v>
      </c>
      <c r="G375" s="104" t="s">
        <v>486</v>
      </c>
      <c r="H375" s="104" t="s">
        <v>2898</v>
      </c>
      <c r="I375" s="104" t="s">
        <v>2839</v>
      </c>
      <c r="J375" s="104" t="s">
        <v>2896</v>
      </c>
      <c r="K375" s="104" t="s">
        <v>2897</v>
      </c>
      <c r="L375" s="109" t="s">
        <v>2822</v>
      </c>
      <c r="M375" s="104" t="s">
        <v>2848</v>
      </c>
      <c r="N375" s="107">
        <v>4036010.24</v>
      </c>
      <c r="O375" s="107">
        <v>3995000</v>
      </c>
      <c r="P375" s="107">
        <v>3329166.6666666665</v>
      </c>
      <c r="Q375" s="107">
        <v>3720218.2</v>
      </c>
      <c r="R375" s="107">
        <v>391051.53333333333</v>
      </c>
      <c r="S375" s="107">
        <v>11.746228785982478</v>
      </c>
      <c r="T375" s="104" t="s">
        <v>2847</v>
      </c>
    </row>
    <row r="376" spans="1:20" ht="27" hidden="1" customHeight="1" x14ac:dyDescent="0.25">
      <c r="A376" s="103">
        <v>43677</v>
      </c>
      <c r="B376" s="104" t="s">
        <v>2922</v>
      </c>
      <c r="C376" s="105">
        <v>4</v>
      </c>
      <c r="D376" s="104" t="s">
        <v>16</v>
      </c>
      <c r="E376" s="104" t="s">
        <v>2019</v>
      </c>
      <c r="F376" s="104" t="s">
        <v>485</v>
      </c>
      <c r="G376" s="104" t="s">
        <v>486</v>
      </c>
      <c r="H376" s="104" t="s">
        <v>2898</v>
      </c>
      <c r="I376" s="104" t="s">
        <v>2839</v>
      </c>
      <c r="J376" s="104" t="s">
        <v>2896</v>
      </c>
      <c r="K376" s="104" t="s">
        <v>2897</v>
      </c>
      <c r="L376" s="109" t="s">
        <v>2823</v>
      </c>
      <c r="M376" s="104" t="s">
        <v>2824</v>
      </c>
      <c r="N376" s="107">
        <v>9040790</v>
      </c>
      <c r="O376" s="107">
        <v>8992000</v>
      </c>
      <c r="P376" s="107">
        <v>7493333.333333333</v>
      </c>
      <c r="Q376" s="107">
        <v>8433913.4399999995</v>
      </c>
      <c r="R376" s="107">
        <v>940580.10666666669</v>
      </c>
      <c r="S376" s="107">
        <v>12.552225622775801</v>
      </c>
      <c r="T376" s="104" t="s">
        <v>2847</v>
      </c>
    </row>
    <row r="377" spans="1:20" ht="27" hidden="1" customHeight="1" x14ac:dyDescent="0.25">
      <c r="A377" s="103">
        <v>43677</v>
      </c>
      <c r="B377" s="104" t="s">
        <v>2922</v>
      </c>
      <c r="C377" s="105">
        <v>4</v>
      </c>
      <c r="D377" s="104" t="s">
        <v>16</v>
      </c>
      <c r="E377" s="104" t="s">
        <v>2019</v>
      </c>
      <c r="F377" s="104" t="s">
        <v>485</v>
      </c>
      <c r="G377" s="104" t="s">
        <v>486</v>
      </c>
      <c r="H377" s="104" t="s">
        <v>2898</v>
      </c>
      <c r="I377" s="104" t="s">
        <v>2839</v>
      </c>
      <c r="J377" s="104" t="s">
        <v>2896</v>
      </c>
      <c r="K377" s="104" t="s">
        <v>2897</v>
      </c>
      <c r="L377" s="109" t="s">
        <v>2825</v>
      </c>
      <c r="M377" s="104" t="s">
        <v>2826</v>
      </c>
      <c r="N377" s="107">
        <v>1251117.78</v>
      </c>
      <c r="O377" s="107">
        <v>1160600</v>
      </c>
      <c r="P377" s="107">
        <v>967166.66666666663</v>
      </c>
      <c r="Q377" s="107">
        <v>1047113.67</v>
      </c>
      <c r="R377" s="107">
        <v>79947.003333333327</v>
      </c>
      <c r="S377" s="107">
        <v>8.2661040840944331</v>
      </c>
      <c r="T377" s="104" t="s">
        <v>2847</v>
      </c>
    </row>
    <row r="378" spans="1:20" ht="27" hidden="1" customHeight="1" x14ac:dyDescent="0.25">
      <c r="A378" s="103">
        <v>43677</v>
      </c>
      <c r="B378" s="104" t="s">
        <v>2922</v>
      </c>
      <c r="C378" s="105">
        <v>4</v>
      </c>
      <c r="D378" s="104" t="s">
        <v>16</v>
      </c>
      <c r="E378" s="104" t="s">
        <v>2019</v>
      </c>
      <c r="F378" s="104" t="s">
        <v>485</v>
      </c>
      <c r="G378" s="104" t="s">
        <v>486</v>
      </c>
      <c r="H378" s="104" t="s">
        <v>2898</v>
      </c>
      <c r="I378" s="104" t="s">
        <v>2839</v>
      </c>
      <c r="J378" s="104" t="s">
        <v>2896</v>
      </c>
      <c r="K378" s="104" t="s">
        <v>2897</v>
      </c>
      <c r="L378" s="109" t="s">
        <v>2827</v>
      </c>
      <c r="M378" s="104" t="s">
        <v>2828</v>
      </c>
      <c r="N378" s="107">
        <v>2217044.3199999998</v>
      </c>
      <c r="O378" s="107">
        <v>2270300</v>
      </c>
      <c r="P378" s="107">
        <v>1891916.6666666665</v>
      </c>
      <c r="Q378" s="107">
        <v>2470326.4800000004</v>
      </c>
      <c r="R378" s="107">
        <v>578409.81333333335</v>
      </c>
      <c r="S378" s="107">
        <v>30.572689776681493</v>
      </c>
      <c r="T378" s="104" t="s">
        <v>2847</v>
      </c>
    </row>
    <row r="379" spans="1:20" ht="27" hidden="1" customHeight="1" x14ac:dyDescent="0.25">
      <c r="A379" s="103">
        <v>43677</v>
      </c>
      <c r="B379" s="104" t="s">
        <v>2922</v>
      </c>
      <c r="C379" s="105">
        <v>4</v>
      </c>
      <c r="D379" s="104" t="s">
        <v>16</v>
      </c>
      <c r="E379" s="104" t="s">
        <v>2019</v>
      </c>
      <c r="F379" s="104" t="s">
        <v>485</v>
      </c>
      <c r="G379" s="104" t="s">
        <v>486</v>
      </c>
      <c r="H379" s="104" t="s">
        <v>2898</v>
      </c>
      <c r="I379" s="104" t="s">
        <v>2839</v>
      </c>
      <c r="J379" s="104" t="s">
        <v>2896</v>
      </c>
      <c r="K379" s="104" t="s">
        <v>2897</v>
      </c>
      <c r="L379" s="109" t="s">
        <v>2829</v>
      </c>
      <c r="M379" s="104" t="s">
        <v>2830</v>
      </c>
      <c r="N379" s="107">
        <v>1702069.31</v>
      </c>
      <c r="O379" s="107">
        <v>1698000</v>
      </c>
      <c r="P379" s="107">
        <v>1415000</v>
      </c>
      <c r="Q379" s="107">
        <v>1450549.64</v>
      </c>
      <c r="R379" s="107">
        <v>35549.64</v>
      </c>
      <c r="S379" s="107">
        <v>2.5123420494699649</v>
      </c>
      <c r="T379" s="104" t="s">
        <v>2847</v>
      </c>
    </row>
    <row r="380" spans="1:20" ht="27" hidden="1" customHeight="1" x14ac:dyDescent="0.25">
      <c r="A380" s="103">
        <v>43677</v>
      </c>
      <c r="B380" s="104" t="s">
        <v>2922</v>
      </c>
      <c r="C380" s="105">
        <v>4</v>
      </c>
      <c r="D380" s="104" t="s">
        <v>16</v>
      </c>
      <c r="E380" s="104" t="s">
        <v>2019</v>
      </c>
      <c r="F380" s="104" t="s">
        <v>485</v>
      </c>
      <c r="G380" s="104" t="s">
        <v>486</v>
      </c>
      <c r="H380" s="104" t="s">
        <v>2898</v>
      </c>
      <c r="I380" s="104" t="s">
        <v>2839</v>
      </c>
      <c r="J380" s="104" t="s">
        <v>2896</v>
      </c>
      <c r="K380" s="104" t="s">
        <v>2897</v>
      </c>
      <c r="L380" s="109" t="s">
        <v>2831</v>
      </c>
      <c r="M380" s="104" t="s">
        <v>2832</v>
      </c>
      <c r="N380" s="107">
        <v>1944038.79</v>
      </c>
      <c r="O380" s="107">
        <v>2035000</v>
      </c>
      <c r="P380" s="107">
        <v>1695833.3333333333</v>
      </c>
      <c r="Q380" s="107">
        <v>2187008.04</v>
      </c>
      <c r="R380" s="107">
        <v>491174.70666666667</v>
      </c>
      <c r="S380" s="107">
        <v>28.963619066339067</v>
      </c>
      <c r="T380" s="104" t="s">
        <v>2847</v>
      </c>
    </row>
    <row r="381" spans="1:20" ht="27" hidden="1" customHeight="1" x14ac:dyDescent="0.25">
      <c r="A381" s="103">
        <v>43677</v>
      </c>
      <c r="B381" s="104" t="s">
        <v>2922</v>
      </c>
      <c r="C381" s="105">
        <v>4</v>
      </c>
      <c r="D381" s="104" t="s">
        <v>16</v>
      </c>
      <c r="E381" s="104" t="s">
        <v>2019</v>
      </c>
      <c r="F381" s="104" t="s">
        <v>485</v>
      </c>
      <c r="G381" s="104" t="s">
        <v>486</v>
      </c>
      <c r="H381" s="104" t="s">
        <v>2898</v>
      </c>
      <c r="I381" s="104" t="s">
        <v>2839</v>
      </c>
      <c r="J381" s="104" t="s">
        <v>2896</v>
      </c>
      <c r="K381" s="104" t="s">
        <v>2897</v>
      </c>
      <c r="L381" s="109" t="s">
        <v>2833</v>
      </c>
      <c r="M381" s="104" t="s">
        <v>2834</v>
      </c>
      <c r="N381" s="107">
        <v>4167926.61</v>
      </c>
      <c r="O381" s="107">
        <v>4166573.24</v>
      </c>
      <c r="P381" s="107">
        <v>3472144.3666666667</v>
      </c>
      <c r="Q381" s="107">
        <v>3503926.2100000014</v>
      </c>
      <c r="R381" s="107">
        <v>31781.843333333331</v>
      </c>
      <c r="S381" s="107">
        <v>0.91533761206607289</v>
      </c>
      <c r="T381" s="104" t="s">
        <v>2847</v>
      </c>
    </row>
    <row r="382" spans="1:20" ht="27" hidden="1" customHeight="1" x14ac:dyDescent="0.25">
      <c r="A382" s="103">
        <v>43677</v>
      </c>
      <c r="B382" s="104" t="s">
        <v>2922</v>
      </c>
      <c r="C382" s="105">
        <v>4</v>
      </c>
      <c r="D382" s="104" t="s">
        <v>16</v>
      </c>
      <c r="E382" s="104" t="s">
        <v>2019</v>
      </c>
      <c r="F382" s="104" t="s">
        <v>485</v>
      </c>
      <c r="G382" s="104" t="s">
        <v>486</v>
      </c>
      <c r="H382" s="104" t="s">
        <v>2898</v>
      </c>
      <c r="I382" s="104" t="s">
        <v>2839</v>
      </c>
      <c r="J382" s="104" t="s">
        <v>2896</v>
      </c>
      <c r="K382" s="104" t="s">
        <v>2897</v>
      </c>
      <c r="L382" s="109" t="s">
        <v>2835</v>
      </c>
      <c r="M382" s="104" t="s">
        <v>2836</v>
      </c>
      <c r="N382" s="107">
        <v>13581.2</v>
      </c>
      <c r="O382" s="107">
        <v>12000</v>
      </c>
      <c r="P382" s="107">
        <v>10000</v>
      </c>
      <c r="Q382" s="107">
        <v>40983</v>
      </c>
      <c r="R382" s="107">
        <v>30983</v>
      </c>
      <c r="S382" s="107">
        <v>309.83</v>
      </c>
      <c r="T382" s="104" t="s">
        <v>2847</v>
      </c>
    </row>
    <row r="383" spans="1:20" ht="27" hidden="1" customHeight="1" x14ac:dyDescent="0.25">
      <c r="A383" s="103">
        <v>43677</v>
      </c>
      <c r="B383" s="104" t="s">
        <v>2922</v>
      </c>
      <c r="C383" s="105">
        <v>4</v>
      </c>
      <c r="D383" s="104" t="s">
        <v>16</v>
      </c>
      <c r="E383" s="104" t="s">
        <v>2019</v>
      </c>
      <c r="F383" s="104" t="s">
        <v>485</v>
      </c>
      <c r="G383" s="104" t="s">
        <v>486</v>
      </c>
      <c r="H383" s="104" t="s">
        <v>2898</v>
      </c>
      <c r="I383" s="104" t="s">
        <v>2839</v>
      </c>
      <c r="J383" s="104" t="s">
        <v>2896</v>
      </c>
      <c r="K383" s="104" t="s">
        <v>2897</v>
      </c>
      <c r="L383" s="109" t="s">
        <v>2837</v>
      </c>
      <c r="M383" s="104" t="s">
        <v>2838</v>
      </c>
      <c r="N383" s="107">
        <v>2329540.41</v>
      </c>
      <c r="O383" s="107">
        <v>1310000</v>
      </c>
      <c r="P383" s="107">
        <v>1091666.6666666665</v>
      </c>
      <c r="Q383" s="107">
        <v>290299.5</v>
      </c>
      <c r="R383" s="107">
        <v>-801367.16666666674</v>
      </c>
      <c r="S383" s="107">
        <v>-73.407679389312975</v>
      </c>
      <c r="T383" s="104" t="s">
        <v>2846</v>
      </c>
    </row>
    <row r="384" spans="1:20" ht="27" hidden="1" customHeight="1" x14ac:dyDescent="0.25">
      <c r="A384" s="103">
        <v>43677</v>
      </c>
      <c r="B384" s="104" t="s">
        <v>2922</v>
      </c>
      <c r="C384" s="105">
        <v>4</v>
      </c>
      <c r="D384" s="104" t="s">
        <v>16</v>
      </c>
      <c r="E384" s="104" t="s">
        <v>2019</v>
      </c>
      <c r="F384" s="104" t="s">
        <v>485</v>
      </c>
      <c r="G384" s="104" t="s">
        <v>486</v>
      </c>
      <c r="H384" s="104" t="s">
        <v>2898</v>
      </c>
      <c r="I384" s="104" t="s">
        <v>2839</v>
      </c>
      <c r="J384" s="104" t="s">
        <v>2896</v>
      </c>
      <c r="K384" s="104" t="s">
        <v>2897</v>
      </c>
      <c r="L384" s="109" t="s">
        <v>2880</v>
      </c>
      <c r="M384" s="104" t="s">
        <v>2881</v>
      </c>
      <c r="N384" s="107">
        <v>0</v>
      </c>
      <c r="O384" s="107">
        <v>0</v>
      </c>
      <c r="P384" s="107">
        <v>0</v>
      </c>
      <c r="Q384" s="107">
        <v>0</v>
      </c>
      <c r="R384" s="107">
        <v>0</v>
      </c>
      <c r="S384" s="108"/>
      <c r="T384" s="104" t="s">
        <v>2847</v>
      </c>
    </row>
    <row r="385" spans="1:20" ht="27" hidden="1" customHeight="1" x14ac:dyDescent="0.25">
      <c r="A385" s="103">
        <v>43677</v>
      </c>
      <c r="B385" s="104" t="s">
        <v>2922</v>
      </c>
      <c r="C385" s="105">
        <v>4</v>
      </c>
      <c r="D385" s="104" t="s">
        <v>16</v>
      </c>
      <c r="E385" s="104" t="s">
        <v>2019</v>
      </c>
      <c r="F385" s="104" t="s">
        <v>485</v>
      </c>
      <c r="G385" s="104" t="s">
        <v>486</v>
      </c>
      <c r="H385" s="104" t="s">
        <v>2899</v>
      </c>
      <c r="I385" s="104" t="s">
        <v>2900</v>
      </c>
      <c r="J385" s="104" t="s">
        <v>2898</v>
      </c>
      <c r="K385" s="104" t="s">
        <v>1944</v>
      </c>
      <c r="L385" s="113" t="s">
        <v>2855</v>
      </c>
      <c r="M385" s="104" t="s">
        <v>2901</v>
      </c>
      <c r="N385" s="107">
        <v>-2338496.33</v>
      </c>
      <c r="O385" s="107">
        <v>0</v>
      </c>
      <c r="P385" s="107">
        <v>0</v>
      </c>
      <c r="Q385" s="107">
        <v>-206417.4900000018</v>
      </c>
      <c r="R385" s="107">
        <v>-206417.490000002</v>
      </c>
      <c r="S385" s="108"/>
      <c r="T385" s="104" t="s">
        <v>2847</v>
      </c>
    </row>
    <row r="386" spans="1:20" ht="27" hidden="1" customHeight="1" x14ac:dyDescent="0.25">
      <c r="A386" s="103">
        <v>43677</v>
      </c>
      <c r="B386" s="104" t="s">
        <v>2922</v>
      </c>
      <c r="C386" s="105">
        <v>4</v>
      </c>
      <c r="D386" s="104" t="s">
        <v>16</v>
      </c>
      <c r="E386" s="104" t="s">
        <v>2019</v>
      </c>
      <c r="F386" s="104" t="s">
        <v>485</v>
      </c>
      <c r="G386" s="104" t="s">
        <v>486</v>
      </c>
      <c r="H386" s="104" t="s">
        <v>2902</v>
      </c>
      <c r="I386" s="104" t="s">
        <v>2903</v>
      </c>
      <c r="J386" s="104" t="s">
        <v>2904</v>
      </c>
      <c r="K386" s="104" t="s">
        <v>1944</v>
      </c>
      <c r="L386" s="113" t="s">
        <v>2856</v>
      </c>
      <c r="M386" s="104" t="s">
        <v>2905</v>
      </c>
      <c r="N386" s="107">
        <v>3465045.5</v>
      </c>
      <c r="O386" s="107">
        <v>0</v>
      </c>
      <c r="P386" s="107">
        <v>0</v>
      </c>
      <c r="Q386" s="107">
        <v>4949529.629999999</v>
      </c>
      <c r="R386" s="107">
        <v>4949529.63</v>
      </c>
      <c r="S386" s="108"/>
      <c r="T386" s="104" t="s">
        <v>2846</v>
      </c>
    </row>
    <row r="387" spans="1:20" ht="27" hidden="1" customHeight="1" x14ac:dyDescent="0.25">
      <c r="A387" s="103">
        <v>43677</v>
      </c>
      <c r="B387" s="104" t="s">
        <v>2922</v>
      </c>
      <c r="C387" s="105">
        <v>4</v>
      </c>
      <c r="D387" s="104" t="s">
        <v>16</v>
      </c>
      <c r="E387" s="104" t="s">
        <v>2019</v>
      </c>
      <c r="F387" s="104" t="s">
        <v>485</v>
      </c>
      <c r="G387" s="104" t="s">
        <v>486</v>
      </c>
      <c r="H387" s="104" t="s">
        <v>2902</v>
      </c>
      <c r="I387" s="104" t="s">
        <v>2903</v>
      </c>
      <c r="J387" s="104" t="s">
        <v>2904</v>
      </c>
      <c r="K387" s="104" t="s">
        <v>1944</v>
      </c>
      <c r="L387" s="113" t="s">
        <v>2857</v>
      </c>
      <c r="M387" s="104" t="s">
        <v>2906</v>
      </c>
      <c r="N387" s="107">
        <v>-11493611.869999999</v>
      </c>
      <c r="O387" s="107">
        <v>0</v>
      </c>
      <c r="P387" s="107">
        <v>0</v>
      </c>
      <c r="Q387" s="107">
        <v>-14160721.209999997</v>
      </c>
      <c r="R387" s="107">
        <v>-14160721.210000001</v>
      </c>
      <c r="S387" s="108"/>
      <c r="T387" s="104" t="s">
        <v>2846</v>
      </c>
    </row>
    <row r="388" spans="1:20" ht="27" customHeight="1" x14ac:dyDescent="0.25">
      <c r="A388" s="103">
        <v>43677</v>
      </c>
      <c r="B388" s="104" t="s">
        <v>2922</v>
      </c>
      <c r="C388" s="105">
        <v>4</v>
      </c>
      <c r="D388" s="104" t="s">
        <v>16</v>
      </c>
      <c r="E388" s="104" t="s">
        <v>2019</v>
      </c>
      <c r="F388" s="104" t="s">
        <v>487</v>
      </c>
      <c r="G388" s="104" t="s">
        <v>488</v>
      </c>
      <c r="H388" s="104" t="s">
        <v>2896</v>
      </c>
      <c r="I388" s="104" t="s">
        <v>2811</v>
      </c>
      <c r="J388" s="104" t="s">
        <v>2896</v>
      </c>
      <c r="K388" s="104" t="s">
        <v>2897</v>
      </c>
      <c r="L388" s="113" t="s">
        <v>2790</v>
      </c>
      <c r="M388" s="104" t="s">
        <v>2791</v>
      </c>
      <c r="N388" s="107">
        <v>13850020.310000001</v>
      </c>
      <c r="O388" s="107">
        <v>15500000</v>
      </c>
      <c r="P388" s="107">
        <v>12916666.666666668</v>
      </c>
      <c r="Q388" s="107">
        <v>16526349.790000001</v>
      </c>
      <c r="R388" s="107">
        <v>3609683.1233333331</v>
      </c>
      <c r="S388" s="107">
        <v>27.945933858064514</v>
      </c>
      <c r="T388" s="104" t="s">
        <v>2846</v>
      </c>
    </row>
    <row r="389" spans="1:20" ht="27" customHeight="1" x14ac:dyDescent="0.25">
      <c r="A389" s="103">
        <v>43677</v>
      </c>
      <c r="B389" s="104" t="s">
        <v>2922</v>
      </c>
      <c r="C389" s="105">
        <v>4</v>
      </c>
      <c r="D389" s="104" t="s">
        <v>16</v>
      </c>
      <c r="E389" s="104" t="s">
        <v>2019</v>
      </c>
      <c r="F389" s="104" t="s">
        <v>487</v>
      </c>
      <c r="G389" s="104" t="s">
        <v>488</v>
      </c>
      <c r="H389" s="104" t="s">
        <v>2896</v>
      </c>
      <c r="I389" s="104" t="s">
        <v>2811</v>
      </c>
      <c r="J389" s="104" t="s">
        <v>2896</v>
      </c>
      <c r="K389" s="104" t="s">
        <v>2897</v>
      </c>
      <c r="L389" s="113" t="s">
        <v>2792</v>
      </c>
      <c r="M389" s="104" t="s">
        <v>2793</v>
      </c>
      <c r="N389" s="107">
        <v>34650</v>
      </c>
      <c r="O389" s="107">
        <v>30000</v>
      </c>
      <c r="P389" s="107">
        <v>25000</v>
      </c>
      <c r="Q389" s="107">
        <v>45200</v>
      </c>
      <c r="R389" s="107">
        <v>20200</v>
      </c>
      <c r="S389" s="107">
        <v>80.8</v>
      </c>
      <c r="T389" s="104" t="s">
        <v>2846</v>
      </c>
    </row>
    <row r="390" spans="1:20" ht="27" customHeight="1" x14ac:dyDescent="0.25">
      <c r="A390" s="103">
        <v>43677</v>
      </c>
      <c r="B390" s="104" t="s">
        <v>2922</v>
      </c>
      <c r="C390" s="105">
        <v>4</v>
      </c>
      <c r="D390" s="104" t="s">
        <v>16</v>
      </c>
      <c r="E390" s="104" t="s">
        <v>2019</v>
      </c>
      <c r="F390" s="104" t="s">
        <v>487</v>
      </c>
      <c r="G390" s="104" t="s">
        <v>488</v>
      </c>
      <c r="H390" s="104" t="s">
        <v>2896</v>
      </c>
      <c r="I390" s="104" t="s">
        <v>2811</v>
      </c>
      <c r="J390" s="104" t="s">
        <v>2896</v>
      </c>
      <c r="K390" s="104" t="s">
        <v>2897</v>
      </c>
      <c r="L390" s="113" t="s">
        <v>2794</v>
      </c>
      <c r="M390" s="104" t="s">
        <v>2795</v>
      </c>
      <c r="N390" s="107">
        <v>16461</v>
      </c>
      <c r="O390" s="107">
        <v>15000</v>
      </c>
      <c r="P390" s="107">
        <v>12500</v>
      </c>
      <c r="Q390" s="107">
        <v>12967</v>
      </c>
      <c r="R390" s="107">
        <v>467</v>
      </c>
      <c r="S390" s="107">
        <v>3.7360000000000002</v>
      </c>
      <c r="T390" s="104" t="s">
        <v>2846</v>
      </c>
    </row>
    <row r="391" spans="1:20" ht="27" customHeight="1" x14ac:dyDescent="0.25">
      <c r="A391" s="103">
        <v>43677</v>
      </c>
      <c r="B391" s="104" t="s">
        <v>2922</v>
      </c>
      <c r="C391" s="105">
        <v>4</v>
      </c>
      <c r="D391" s="104" t="s">
        <v>16</v>
      </c>
      <c r="E391" s="104" t="s">
        <v>2019</v>
      </c>
      <c r="F391" s="104" t="s">
        <v>487</v>
      </c>
      <c r="G391" s="104" t="s">
        <v>488</v>
      </c>
      <c r="H391" s="104" t="s">
        <v>2896</v>
      </c>
      <c r="I391" s="104" t="s">
        <v>2811</v>
      </c>
      <c r="J391" s="104" t="s">
        <v>2896</v>
      </c>
      <c r="K391" s="104" t="s">
        <v>2897</v>
      </c>
      <c r="L391" s="113" t="s">
        <v>2797</v>
      </c>
      <c r="M391" s="104" t="s">
        <v>2798</v>
      </c>
      <c r="N391" s="107">
        <v>5389847.2000000002</v>
      </c>
      <c r="O391" s="107">
        <v>5300000</v>
      </c>
      <c r="P391" s="107">
        <v>4416666.666666666</v>
      </c>
      <c r="Q391" s="107">
        <v>4389191.32</v>
      </c>
      <c r="R391" s="107">
        <v>-27475.346666666668</v>
      </c>
      <c r="S391" s="107">
        <v>-0.62208332075471706</v>
      </c>
      <c r="T391" s="104" t="s">
        <v>2847</v>
      </c>
    </row>
    <row r="392" spans="1:20" ht="27" customHeight="1" x14ac:dyDescent="0.25">
      <c r="A392" s="103">
        <v>43677</v>
      </c>
      <c r="B392" s="104" t="s">
        <v>2922</v>
      </c>
      <c r="C392" s="105">
        <v>4</v>
      </c>
      <c r="D392" s="104" t="s">
        <v>16</v>
      </c>
      <c r="E392" s="104" t="s">
        <v>2019</v>
      </c>
      <c r="F392" s="104" t="s">
        <v>487</v>
      </c>
      <c r="G392" s="104" t="s">
        <v>488</v>
      </c>
      <c r="H392" s="104" t="s">
        <v>2896</v>
      </c>
      <c r="I392" s="104" t="s">
        <v>2811</v>
      </c>
      <c r="J392" s="104" t="s">
        <v>2896</v>
      </c>
      <c r="K392" s="104" t="s">
        <v>2897</v>
      </c>
      <c r="L392" s="113" t="s">
        <v>2799</v>
      </c>
      <c r="M392" s="104" t="s">
        <v>2800</v>
      </c>
      <c r="N392" s="107">
        <v>1419003.47</v>
      </c>
      <c r="O392" s="107">
        <v>1300000</v>
      </c>
      <c r="P392" s="107">
        <v>1083333.3333333333</v>
      </c>
      <c r="Q392" s="107">
        <v>1138709.3600000003</v>
      </c>
      <c r="R392" s="107">
        <v>55376.026666666665</v>
      </c>
      <c r="S392" s="107">
        <v>5.1116332307692307</v>
      </c>
      <c r="T392" s="104" t="s">
        <v>2846</v>
      </c>
    </row>
    <row r="393" spans="1:20" ht="27" customHeight="1" x14ac:dyDescent="0.25">
      <c r="A393" s="103">
        <v>43677</v>
      </c>
      <c r="B393" s="104" t="s">
        <v>2922</v>
      </c>
      <c r="C393" s="105">
        <v>4</v>
      </c>
      <c r="D393" s="104" t="s">
        <v>16</v>
      </c>
      <c r="E393" s="104" t="s">
        <v>2019</v>
      </c>
      <c r="F393" s="104" t="s">
        <v>487</v>
      </c>
      <c r="G393" s="104" t="s">
        <v>488</v>
      </c>
      <c r="H393" s="104" t="s">
        <v>2896</v>
      </c>
      <c r="I393" s="104" t="s">
        <v>2811</v>
      </c>
      <c r="J393" s="104" t="s">
        <v>2896</v>
      </c>
      <c r="K393" s="104" t="s">
        <v>2897</v>
      </c>
      <c r="L393" s="113" t="s">
        <v>2801</v>
      </c>
      <c r="M393" s="104" t="s">
        <v>2802</v>
      </c>
      <c r="N393" s="107">
        <v>360</v>
      </c>
      <c r="O393" s="107">
        <v>1300</v>
      </c>
      <c r="P393" s="107">
        <v>1083.3333333333333</v>
      </c>
      <c r="Q393" s="107">
        <v>1315</v>
      </c>
      <c r="R393" s="107">
        <v>231.66666666666666</v>
      </c>
      <c r="S393" s="107">
        <v>21.384615384615387</v>
      </c>
      <c r="T393" s="104" t="s">
        <v>2846</v>
      </c>
    </row>
    <row r="394" spans="1:20" ht="27" customHeight="1" x14ac:dyDescent="0.25">
      <c r="A394" s="103">
        <v>43677</v>
      </c>
      <c r="B394" s="104" t="s">
        <v>2922</v>
      </c>
      <c r="C394" s="105">
        <v>4</v>
      </c>
      <c r="D394" s="104" t="s">
        <v>16</v>
      </c>
      <c r="E394" s="104" t="s">
        <v>2019</v>
      </c>
      <c r="F394" s="104" t="s">
        <v>487</v>
      </c>
      <c r="G394" s="104" t="s">
        <v>488</v>
      </c>
      <c r="H394" s="104" t="s">
        <v>2896</v>
      </c>
      <c r="I394" s="104" t="s">
        <v>2811</v>
      </c>
      <c r="J394" s="104" t="s">
        <v>2896</v>
      </c>
      <c r="K394" s="104" t="s">
        <v>2897</v>
      </c>
      <c r="L394" s="113" t="s">
        <v>2803</v>
      </c>
      <c r="M394" s="104" t="s">
        <v>2804</v>
      </c>
      <c r="N394" s="107">
        <v>2304948</v>
      </c>
      <c r="O394" s="107">
        <v>2000000</v>
      </c>
      <c r="P394" s="107">
        <v>1666666.6666666667</v>
      </c>
      <c r="Q394" s="107">
        <v>1991746.95</v>
      </c>
      <c r="R394" s="107">
        <v>325080.28333333333</v>
      </c>
      <c r="S394" s="107">
        <v>19.504816999999999</v>
      </c>
      <c r="T394" s="104" t="s">
        <v>2846</v>
      </c>
    </row>
    <row r="395" spans="1:20" ht="27" customHeight="1" x14ac:dyDescent="0.25">
      <c r="A395" s="103">
        <v>43677</v>
      </c>
      <c r="B395" s="104" t="s">
        <v>2922</v>
      </c>
      <c r="C395" s="105">
        <v>4</v>
      </c>
      <c r="D395" s="104" t="s">
        <v>16</v>
      </c>
      <c r="E395" s="104" t="s">
        <v>2019</v>
      </c>
      <c r="F395" s="104" t="s">
        <v>487</v>
      </c>
      <c r="G395" s="104" t="s">
        <v>488</v>
      </c>
      <c r="H395" s="104" t="s">
        <v>2896</v>
      </c>
      <c r="I395" s="104" t="s">
        <v>2811</v>
      </c>
      <c r="J395" s="104" t="s">
        <v>2896</v>
      </c>
      <c r="K395" s="104" t="s">
        <v>2897</v>
      </c>
      <c r="L395" s="113" t="s">
        <v>2805</v>
      </c>
      <c r="M395" s="104" t="s">
        <v>2806</v>
      </c>
      <c r="N395" s="107">
        <v>22540465.16</v>
      </c>
      <c r="O395" s="107">
        <v>23820000</v>
      </c>
      <c r="P395" s="107">
        <v>19850000</v>
      </c>
      <c r="Q395" s="107">
        <v>19840883.329999998</v>
      </c>
      <c r="R395" s="107">
        <v>-9116.67</v>
      </c>
      <c r="S395" s="107">
        <v>-4.5927808564231738E-2</v>
      </c>
      <c r="T395" s="104" t="s">
        <v>2847</v>
      </c>
    </row>
    <row r="396" spans="1:20" ht="27" customHeight="1" x14ac:dyDescent="0.25">
      <c r="A396" s="103">
        <v>43677</v>
      </c>
      <c r="B396" s="104" t="s">
        <v>2922</v>
      </c>
      <c r="C396" s="105">
        <v>4</v>
      </c>
      <c r="D396" s="104" t="s">
        <v>16</v>
      </c>
      <c r="E396" s="104" t="s">
        <v>2019</v>
      </c>
      <c r="F396" s="104" t="s">
        <v>487</v>
      </c>
      <c r="G396" s="104" t="s">
        <v>488</v>
      </c>
      <c r="H396" s="104" t="s">
        <v>2896</v>
      </c>
      <c r="I396" s="104" t="s">
        <v>2811</v>
      </c>
      <c r="J396" s="104" t="s">
        <v>2896</v>
      </c>
      <c r="K396" s="104" t="s">
        <v>2897</v>
      </c>
      <c r="L396" s="113" t="s">
        <v>2807</v>
      </c>
      <c r="M396" s="104" t="s">
        <v>2808</v>
      </c>
      <c r="N396" s="107">
        <v>7395308.0499999998</v>
      </c>
      <c r="O396" s="107">
        <v>5000000</v>
      </c>
      <c r="P396" s="107">
        <v>4166666.6666666665</v>
      </c>
      <c r="Q396" s="107">
        <v>3769117.83</v>
      </c>
      <c r="R396" s="107">
        <v>-397548.83666666667</v>
      </c>
      <c r="S396" s="107">
        <v>-9.5411720800000008</v>
      </c>
      <c r="T396" s="104" t="s">
        <v>2847</v>
      </c>
    </row>
    <row r="397" spans="1:20" ht="27" customHeight="1" x14ac:dyDescent="0.25">
      <c r="A397" s="103">
        <v>43677</v>
      </c>
      <c r="B397" s="104" t="s">
        <v>2922</v>
      </c>
      <c r="C397" s="105">
        <v>4</v>
      </c>
      <c r="D397" s="104" t="s">
        <v>16</v>
      </c>
      <c r="E397" s="104" t="s">
        <v>2019</v>
      </c>
      <c r="F397" s="104" t="s">
        <v>487</v>
      </c>
      <c r="G397" s="104" t="s">
        <v>488</v>
      </c>
      <c r="H397" s="104" t="s">
        <v>2896</v>
      </c>
      <c r="I397" s="104" t="s">
        <v>2811</v>
      </c>
      <c r="J397" s="104" t="s">
        <v>2896</v>
      </c>
      <c r="K397" s="104" t="s">
        <v>2897</v>
      </c>
      <c r="L397" s="113" t="s">
        <v>2809</v>
      </c>
      <c r="M397" s="104" t="s">
        <v>2810</v>
      </c>
      <c r="N397" s="107">
        <v>574360.25</v>
      </c>
      <c r="O397" s="107">
        <v>1092400</v>
      </c>
      <c r="P397" s="107">
        <v>910333.33333333337</v>
      </c>
      <c r="Q397" s="107">
        <v>1092457.94</v>
      </c>
      <c r="R397" s="107">
        <v>182124.60666666666</v>
      </c>
      <c r="S397" s="107">
        <v>20.006364701574515</v>
      </c>
      <c r="T397" s="104" t="s">
        <v>2846</v>
      </c>
    </row>
    <row r="398" spans="1:20" ht="27" customHeight="1" x14ac:dyDescent="0.25">
      <c r="A398" s="103">
        <v>43677</v>
      </c>
      <c r="B398" s="104" t="s">
        <v>2922</v>
      </c>
      <c r="C398" s="105">
        <v>4</v>
      </c>
      <c r="D398" s="104" t="s">
        <v>16</v>
      </c>
      <c r="E398" s="104" t="s">
        <v>2019</v>
      </c>
      <c r="F398" s="104" t="s">
        <v>487</v>
      </c>
      <c r="G398" s="104" t="s">
        <v>488</v>
      </c>
      <c r="H398" s="104" t="s">
        <v>2896</v>
      </c>
      <c r="I398" s="104" t="s">
        <v>2811</v>
      </c>
      <c r="J398" s="104" t="s">
        <v>2896</v>
      </c>
      <c r="K398" s="104" t="s">
        <v>2897</v>
      </c>
      <c r="L398" s="113" t="s">
        <v>2872</v>
      </c>
      <c r="M398" s="104" t="s">
        <v>2796</v>
      </c>
      <c r="N398" s="107">
        <v>630210.48</v>
      </c>
      <c r="O398" s="107">
        <v>600000</v>
      </c>
      <c r="P398" s="107">
        <v>500000</v>
      </c>
      <c r="Q398" s="107">
        <v>445642.87999999995</v>
      </c>
      <c r="R398" s="107">
        <v>-54357.120000000003</v>
      </c>
      <c r="S398" s="107">
        <v>-10.871423999999999</v>
      </c>
      <c r="T398" s="104" t="s">
        <v>2847</v>
      </c>
    </row>
    <row r="399" spans="1:20" ht="27" customHeight="1" x14ac:dyDescent="0.25">
      <c r="A399" s="103">
        <v>43677</v>
      </c>
      <c r="B399" s="104" t="s">
        <v>2922</v>
      </c>
      <c r="C399" s="105">
        <v>4</v>
      </c>
      <c r="D399" s="104" t="s">
        <v>16</v>
      </c>
      <c r="E399" s="104" t="s">
        <v>2019</v>
      </c>
      <c r="F399" s="104" t="s">
        <v>487</v>
      </c>
      <c r="G399" s="104" t="s">
        <v>488</v>
      </c>
      <c r="H399" s="104" t="s">
        <v>2898</v>
      </c>
      <c r="I399" s="104" t="s">
        <v>2839</v>
      </c>
      <c r="J399" s="104" t="s">
        <v>2896</v>
      </c>
      <c r="K399" s="104" t="s">
        <v>2897</v>
      </c>
      <c r="L399" s="109" t="s">
        <v>2812</v>
      </c>
      <c r="M399" s="104" t="s">
        <v>2813</v>
      </c>
      <c r="N399" s="107">
        <v>3999571.12</v>
      </c>
      <c r="O399" s="107">
        <v>3730000</v>
      </c>
      <c r="P399" s="107">
        <v>3108333.3333333335</v>
      </c>
      <c r="Q399" s="107">
        <v>3278016.78</v>
      </c>
      <c r="R399" s="107">
        <v>169683.44666666666</v>
      </c>
      <c r="S399" s="107">
        <v>5.4589848793565681</v>
      </c>
      <c r="T399" s="104" t="s">
        <v>2847</v>
      </c>
    </row>
    <row r="400" spans="1:20" ht="27" customHeight="1" x14ac:dyDescent="0.25">
      <c r="A400" s="103">
        <v>43677</v>
      </c>
      <c r="B400" s="104" t="s">
        <v>2922</v>
      </c>
      <c r="C400" s="105">
        <v>4</v>
      </c>
      <c r="D400" s="104" t="s">
        <v>16</v>
      </c>
      <c r="E400" s="104" t="s">
        <v>2019</v>
      </c>
      <c r="F400" s="104" t="s">
        <v>487</v>
      </c>
      <c r="G400" s="104" t="s">
        <v>488</v>
      </c>
      <c r="H400" s="104" t="s">
        <v>2898</v>
      </c>
      <c r="I400" s="104" t="s">
        <v>2839</v>
      </c>
      <c r="J400" s="104" t="s">
        <v>2896</v>
      </c>
      <c r="K400" s="104" t="s">
        <v>2897</v>
      </c>
      <c r="L400" s="109" t="s">
        <v>2814</v>
      </c>
      <c r="M400" s="104" t="s">
        <v>2815</v>
      </c>
      <c r="N400" s="107">
        <v>996387.29</v>
      </c>
      <c r="O400" s="107">
        <v>832100</v>
      </c>
      <c r="P400" s="107">
        <v>693416.66666666674</v>
      </c>
      <c r="Q400" s="107">
        <v>693561.33</v>
      </c>
      <c r="R400" s="107">
        <v>144.66333333333336</v>
      </c>
      <c r="S400" s="107">
        <v>2.0862396346592961E-2</v>
      </c>
      <c r="T400" s="104" t="s">
        <v>2847</v>
      </c>
    </row>
    <row r="401" spans="1:20" ht="27" customHeight="1" x14ac:dyDescent="0.25">
      <c r="A401" s="103">
        <v>43677</v>
      </c>
      <c r="B401" s="104" t="s">
        <v>2922</v>
      </c>
      <c r="C401" s="105">
        <v>4</v>
      </c>
      <c r="D401" s="104" t="s">
        <v>16</v>
      </c>
      <c r="E401" s="104" t="s">
        <v>2019</v>
      </c>
      <c r="F401" s="104" t="s">
        <v>487</v>
      </c>
      <c r="G401" s="104" t="s">
        <v>488</v>
      </c>
      <c r="H401" s="104" t="s">
        <v>2898</v>
      </c>
      <c r="I401" s="104" t="s">
        <v>2839</v>
      </c>
      <c r="J401" s="104" t="s">
        <v>2896</v>
      </c>
      <c r="K401" s="104" t="s">
        <v>2897</v>
      </c>
      <c r="L401" s="109" t="s">
        <v>2816</v>
      </c>
      <c r="M401" s="104" t="s">
        <v>2817</v>
      </c>
      <c r="N401" s="107">
        <v>52891.71</v>
      </c>
      <c r="O401" s="107">
        <v>101400</v>
      </c>
      <c r="P401" s="107">
        <v>84500</v>
      </c>
      <c r="Q401" s="107">
        <v>52755.199999999997</v>
      </c>
      <c r="R401" s="107">
        <v>-31744.799999999999</v>
      </c>
      <c r="S401" s="107">
        <v>-37.567810650887573</v>
      </c>
      <c r="T401" s="104" t="s">
        <v>2846</v>
      </c>
    </row>
    <row r="402" spans="1:20" ht="27" customHeight="1" x14ac:dyDescent="0.25">
      <c r="A402" s="103">
        <v>43677</v>
      </c>
      <c r="B402" s="104" t="s">
        <v>2922</v>
      </c>
      <c r="C402" s="105">
        <v>4</v>
      </c>
      <c r="D402" s="104" t="s">
        <v>16</v>
      </c>
      <c r="E402" s="104" t="s">
        <v>2019</v>
      </c>
      <c r="F402" s="104" t="s">
        <v>487</v>
      </c>
      <c r="G402" s="104" t="s">
        <v>488</v>
      </c>
      <c r="H402" s="104" t="s">
        <v>2898</v>
      </c>
      <c r="I402" s="104" t="s">
        <v>2839</v>
      </c>
      <c r="J402" s="104" t="s">
        <v>2896</v>
      </c>
      <c r="K402" s="104" t="s">
        <v>2897</v>
      </c>
      <c r="L402" s="109" t="s">
        <v>2818</v>
      </c>
      <c r="M402" s="104" t="s">
        <v>2819</v>
      </c>
      <c r="N402" s="107">
        <v>1321568.51</v>
      </c>
      <c r="O402" s="107">
        <v>1321000</v>
      </c>
      <c r="P402" s="107">
        <v>1100833.3333333335</v>
      </c>
      <c r="Q402" s="107">
        <v>1157904.5</v>
      </c>
      <c r="R402" s="107">
        <v>57071.166666666664</v>
      </c>
      <c r="S402" s="107">
        <v>5.1843603330809991</v>
      </c>
      <c r="T402" s="104" t="s">
        <v>2847</v>
      </c>
    </row>
    <row r="403" spans="1:20" ht="27" customHeight="1" x14ac:dyDescent="0.25">
      <c r="A403" s="103">
        <v>43677</v>
      </c>
      <c r="B403" s="104" t="s">
        <v>2922</v>
      </c>
      <c r="C403" s="105">
        <v>4</v>
      </c>
      <c r="D403" s="104" t="s">
        <v>16</v>
      </c>
      <c r="E403" s="104" t="s">
        <v>2019</v>
      </c>
      <c r="F403" s="104" t="s">
        <v>487</v>
      </c>
      <c r="G403" s="104" t="s">
        <v>488</v>
      </c>
      <c r="H403" s="104" t="s">
        <v>2898</v>
      </c>
      <c r="I403" s="104" t="s">
        <v>2839</v>
      </c>
      <c r="J403" s="104" t="s">
        <v>2896</v>
      </c>
      <c r="K403" s="104" t="s">
        <v>2897</v>
      </c>
      <c r="L403" s="109" t="s">
        <v>2820</v>
      </c>
      <c r="M403" s="104" t="s">
        <v>2821</v>
      </c>
      <c r="N403" s="107">
        <v>22540465.16</v>
      </c>
      <c r="O403" s="107">
        <v>23820000</v>
      </c>
      <c r="P403" s="107">
        <v>19850000</v>
      </c>
      <c r="Q403" s="107">
        <v>19840883.329999998</v>
      </c>
      <c r="R403" s="107">
        <v>-9116.67</v>
      </c>
      <c r="S403" s="107">
        <v>-4.5927808564231738E-2</v>
      </c>
      <c r="T403" s="104" t="s">
        <v>2846</v>
      </c>
    </row>
    <row r="404" spans="1:20" ht="27" customHeight="1" x14ac:dyDescent="0.25">
      <c r="A404" s="103">
        <v>43677</v>
      </c>
      <c r="B404" s="104" t="s">
        <v>2922</v>
      </c>
      <c r="C404" s="105">
        <v>4</v>
      </c>
      <c r="D404" s="104" t="s">
        <v>16</v>
      </c>
      <c r="E404" s="104" t="s">
        <v>2019</v>
      </c>
      <c r="F404" s="104" t="s">
        <v>487</v>
      </c>
      <c r="G404" s="104" t="s">
        <v>488</v>
      </c>
      <c r="H404" s="104" t="s">
        <v>2898</v>
      </c>
      <c r="I404" s="104" t="s">
        <v>2839</v>
      </c>
      <c r="J404" s="104" t="s">
        <v>2896</v>
      </c>
      <c r="K404" s="104" t="s">
        <v>2897</v>
      </c>
      <c r="L404" s="109" t="s">
        <v>2822</v>
      </c>
      <c r="M404" s="104" t="s">
        <v>2848</v>
      </c>
      <c r="N404" s="107">
        <v>4899329</v>
      </c>
      <c r="O404" s="107">
        <v>5100000</v>
      </c>
      <c r="P404" s="107">
        <v>4250000</v>
      </c>
      <c r="Q404" s="107">
        <v>4128517.92</v>
      </c>
      <c r="R404" s="107">
        <v>-121482.08</v>
      </c>
      <c r="S404" s="107">
        <v>-2.8584018823529411</v>
      </c>
      <c r="T404" s="104" t="s">
        <v>2846</v>
      </c>
    </row>
    <row r="405" spans="1:20" ht="27" customHeight="1" x14ac:dyDescent="0.25">
      <c r="A405" s="103">
        <v>43677</v>
      </c>
      <c r="B405" s="104" t="s">
        <v>2922</v>
      </c>
      <c r="C405" s="105">
        <v>4</v>
      </c>
      <c r="D405" s="104" t="s">
        <v>16</v>
      </c>
      <c r="E405" s="104" t="s">
        <v>2019</v>
      </c>
      <c r="F405" s="104" t="s">
        <v>487</v>
      </c>
      <c r="G405" s="104" t="s">
        <v>488</v>
      </c>
      <c r="H405" s="104" t="s">
        <v>2898</v>
      </c>
      <c r="I405" s="104" t="s">
        <v>2839</v>
      </c>
      <c r="J405" s="104" t="s">
        <v>2896</v>
      </c>
      <c r="K405" s="104" t="s">
        <v>2897</v>
      </c>
      <c r="L405" s="109" t="s">
        <v>2823</v>
      </c>
      <c r="M405" s="104" t="s">
        <v>2824</v>
      </c>
      <c r="N405" s="107">
        <v>7700740</v>
      </c>
      <c r="O405" s="107">
        <v>8000000</v>
      </c>
      <c r="P405" s="107">
        <v>6666666.666666667</v>
      </c>
      <c r="Q405" s="107">
        <v>6637025</v>
      </c>
      <c r="R405" s="107">
        <v>-29641.666666666664</v>
      </c>
      <c r="S405" s="107">
        <v>-0.44462499999999999</v>
      </c>
      <c r="T405" s="104" t="s">
        <v>2846</v>
      </c>
    </row>
    <row r="406" spans="1:20" ht="27" customHeight="1" x14ac:dyDescent="0.25">
      <c r="A406" s="103">
        <v>43677</v>
      </c>
      <c r="B406" s="104" t="s">
        <v>2922</v>
      </c>
      <c r="C406" s="105">
        <v>4</v>
      </c>
      <c r="D406" s="104" t="s">
        <v>16</v>
      </c>
      <c r="E406" s="104" t="s">
        <v>2019</v>
      </c>
      <c r="F406" s="104" t="s">
        <v>487</v>
      </c>
      <c r="G406" s="104" t="s">
        <v>488</v>
      </c>
      <c r="H406" s="104" t="s">
        <v>2898</v>
      </c>
      <c r="I406" s="104" t="s">
        <v>2839</v>
      </c>
      <c r="J406" s="104" t="s">
        <v>2896</v>
      </c>
      <c r="K406" s="104" t="s">
        <v>2897</v>
      </c>
      <c r="L406" s="109" t="s">
        <v>2825</v>
      </c>
      <c r="M406" s="104" t="s">
        <v>2826</v>
      </c>
      <c r="N406" s="107">
        <v>1207681.1599999999</v>
      </c>
      <c r="O406" s="107">
        <v>1600000</v>
      </c>
      <c r="P406" s="107">
        <v>1333333.3333333335</v>
      </c>
      <c r="Q406" s="107">
        <v>1354918.17</v>
      </c>
      <c r="R406" s="107">
        <v>21584.836666666666</v>
      </c>
      <c r="S406" s="107">
        <v>1.6188627499999999</v>
      </c>
      <c r="T406" s="104" t="s">
        <v>2847</v>
      </c>
    </row>
    <row r="407" spans="1:20" ht="27" customHeight="1" x14ac:dyDescent="0.25">
      <c r="A407" s="103">
        <v>43677</v>
      </c>
      <c r="B407" s="104" t="s">
        <v>2922</v>
      </c>
      <c r="C407" s="105">
        <v>4</v>
      </c>
      <c r="D407" s="104" t="s">
        <v>16</v>
      </c>
      <c r="E407" s="104" t="s">
        <v>2019</v>
      </c>
      <c r="F407" s="104" t="s">
        <v>487</v>
      </c>
      <c r="G407" s="104" t="s">
        <v>488</v>
      </c>
      <c r="H407" s="104" t="s">
        <v>2898</v>
      </c>
      <c r="I407" s="104" t="s">
        <v>2839</v>
      </c>
      <c r="J407" s="104" t="s">
        <v>2896</v>
      </c>
      <c r="K407" s="104" t="s">
        <v>2897</v>
      </c>
      <c r="L407" s="109" t="s">
        <v>2827</v>
      </c>
      <c r="M407" s="104" t="s">
        <v>2828</v>
      </c>
      <c r="N407" s="107">
        <v>3276502.19</v>
      </c>
      <c r="O407" s="107">
        <v>3092000</v>
      </c>
      <c r="P407" s="107">
        <v>2576666.666666667</v>
      </c>
      <c r="Q407" s="107">
        <v>2587113</v>
      </c>
      <c r="R407" s="107">
        <v>10446.333333333334</v>
      </c>
      <c r="S407" s="107">
        <v>0.40542043984476067</v>
      </c>
      <c r="T407" s="104" t="s">
        <v>2847</v>
      </c>
    </row>
    <row r="408" spans="1:20" ht="27" customHeight="1" x14ac:dyDescent="0.25">
      <c r="A408" s="103">
        <v>43677</v>
      </c>
      <c r="B408" s="104" t="s">
        <v>2922</v>
      </c>
      <c r="C408" s="105">
        <v>4</v>
      </c>
      <c r="D408" s="104" t="s">
        <v>16</v>
      </c>
      <c r="E408" s="104" t="s">
        <v>2019</v>
      </c>
      <c r="F408" s="104" t="s">
        <v>487</v>
      </c>
      <c r="G408" s="104" t="s">
        <v>488</v>
      </c>
      <c r="H408" s="104" t="s">
        <v>2898</v>
      </c>
      <c r="I408" s="104" t="s">
        <v>2839</v>
      </c>
      <c r="J408" s="104" t="s">
        <v>2896</v>
      </c>
      <c r="K408" s="104" t="s">
        <v>2897</v>
      </c>
      <c r="L408" s="109" t="s">
        <v>2829</v>
      </c>
      <c r="M408" s="104" t="s">
        <v>2830</v>
      </c>
      <c r="N408" s="107">
        <v>1531858.01</v>
      </c>
      <c r="O408" s="107">
        <v>1507000</v>
      </c>
      <c r="P408" s="107">
        <v>1255833.3333333333</v>
      </c>
      <c r="Q408" s="107">
        <v>1315576.08</v>
      </c>
      <c r="R408" s="107">
        <v>59742.746666666666</v>
      </c>
      <c r="S408" s="107">
        <v>4.7572193762441941</v>
      </c>
      <c r="T408" s="104" t="s">
        <v>2847</v>
      </c>
    </row>
    <row r="409" spans="1:20" ht="27" customHeight="1" x14ac:dyDescent="0.25">
      <c r="A409" s="103">
        <v>43677</v>
      </c>
      <c r="B409" s="104" t="s">
        <v>2922</v>
      </c>
      <c r="C409" s="105">
        <v>4</v>
      </c>
      <c r="D409" s="104" t="s">
        <v>16</v>
      </c>
      <c r="E409" s="104" t="s">
        <v>2019</v>
      </c>
      <c r="F409" s="104" t="s">
        <v>487</v>
      </c>
      <c r="G409" s="104" t="s">
        <v>488</v>
      </c>
      <c r="H409" s="104" t="s">
        <v>2898</v>
      </c>
      <c r="I409" s="104" t="s">
        <v>2839</v>
      </c>
      <c r="J409" s="104" t="s">
        <v>2896</v>
      </c>
      <c r="K409" s="104" t="s">
        <v>2897</v>
      </c>
      <c r="L409" s="109" t="s">
        <v>2831</v>
      </c>
      <c r="M409" s="104" t="s">
        <v>2832</v>
      </c>
      <c r="N409" s="107">
        <v>1312799.67</v>
      </c>
      <c r="O409" s="107">
        <v>1550000</v>
      </c>
      <c r="P409" s="107">
        <v>1291666.6666666667</v>
      </c>
      <c r="Q409" s="107">
        <v>1247765.22</v>
      </c>
      <c r="R409" s="107">
        <v>-43901.446666666663</v>
      </c>
      <c r="S409" s="107">
        <v>-3.3988216774193551</v>
      </c>
      <c r="T409" s="104" t="s">
        <v>2846</v>
      </c>
    </row>
    <row r="410" spans="1:20" ht="27" customHeight="1" x14ac:dyDescent="0.25">
      <c r="A410" s="103">
        <v>43677</v>
      </c>
      <c r="B410" s="104" t="s">
        <v>2922</v>
      </c>
      <c r="C410" s="105">
        <v>4</v>
      </c>
      <c r="D410" s="104" t="s">
        <v>16</v>
      </c>
      <c r="E410" s="104" t="s">
        <v>2019</v>
      </c>
      <c r="F410" s="104" t="s">
        <v>487</v>
      </c>
      <c r="G410" s="104" t="s">
        <v>488</v>
      </c>
      <c r="H410" s="104" t="s">
        <v>2898</v>
      </c>
      <c r="I410" s="104" t="s">
        <v>2839</v>
      </c>
      <c r="J410" s="104" t="s">
        <v>2896</v>
      </c>
      <c r="K410" s="104" t="s">
        <v>2897</v>
      </c>
      <c r="L410" s="109" t="s">
        <v>2833</v>
      </c>
      <c r="M410" s="104" t="s">
        <v>2834</v>
      </c>
      <c r="N410" s="107">
        <v>3833482.79</v>
      </c>
      <c r="O410" s="107">
        <v>4100000</v>
      </c>
      <c r="P410" s="107">
        <v>3416666.6666666665</v>
      </c>
      <c r="Q410" s="107">
        <v>3299744.57</v>
      </c>
      <c r="R410" s="107">
        <v>-116922.09666666666</v>
      </c>
      <c r="S410" s="107">
        <v>-3.4221101463414638</v>
      </c>
      <c r="T410" s="104" t="s">
        <v>2846</v>
      </c>
    </row>
    <row r="411" spans="1:20" ht="27" customHeight="1" x14ac:dyDescent="0.25">
      <c r="A411" s="103">
        <v>43677</v>
      </c>
      <c r="B411" s="104" t="s">
        <v>2922</v>
      </c>
      <c r="C411" s="105">
        <v>4</v>
      </c>
      <c r="D411" s="104" t="s">
        <v>16</v>
      </c>
      <c r="E411" s="104" t="s">
        <v>2019</v>
      </c>
      <c r="F411" s="104" t="s">
        <v>487</v>
      </c>
      <c r="G411" s="104" t="s">
        <v>488</v>
      </c>
      <c r="H411" s="104" t="s">
        <v>2898</v>
      </c>
      <c r="I411" s="104" t="s">
        <v>2839</v>
      </c>
      <c r="J411" s="104" t="s">
        <v>2896</v>
      </c>
      <c r="K411" s="104" t="s">
        <v>2897</v>
      </c>
      <c r="L411" s="109" t="s">
        <v>2835</v>
      </c>
      <c r="M411" s="104" t="s">
        <v>2836</v>
      </c>
      <c r="N411" s="107">
        <v>42822.2</v>
      </c>
      <c r="O411" s="107">
        <v>65000</v>
      </c>
      <c r="P411" s="107">
        <v>54166.666666666672</v>
      </c>
      <c r="Q411" s="107">
        <v>16381.8</v>
      </c>
      <c r="R411" s="107">
        <v>-37784.866666666669</v>
      </c>
      <c r="S411" s="107">
        <v>-69.756676923076924</v>
      </c>
      <c r="T411" s="104" t="s">
        <v>2846</v>
      </c>
    </row>
    <row r="412" spans="1:20" ht="27" customHeight="1" x14ac:dyDescent="0.25">
      <c r="A412" s="103">
        <v>43677</v>
      </c>
      <c r="B412" s="104" t="s">
        <v>2922</v>
      </c>
      <c r="C412" s="105">
        <v>4</v>
      </c>
      <c r="D412" s="104" t="s">
        <v>16</v>
      </c>
      <c r="E412" s="104" t="s">
        <v>2019</v>
      </c>
      <c r="F412" s="104" t="s">
        <v>487</v>
      </c>
      <c r="G412" s="104" t="s">
        <v>488</v>
      </c>
      <c r="H412" s="104" t="s">
        <v>2898</v>
      </c>
      <c r="I412" s="104" t="s">
        <v>2839</v>
      </c>
      <c r="J412" s="104" t="s">
        <v>2896</v>
      </c>
      <c r="K412" s="104" t="s">
        <v>2897</v>
      </c>
      <c r="L412" s="109" t="s">
        <v>2837</v>
      </c>
      <c r="M412" s="104" t="s">
        <v>2838</v>
      </c>
      <c r="N412" s="107">
        <v>2674269.7999999998</v>
      </c>
      <c r="O412" s="107">
        <v>2800000</v>
      </c>
      <c r="P412" s="107">
        <v>2333333.333333333</v>
      </c>
      <c r="Q412" s="107">
        <v>2487243.75</v>
      </c>
      <c r="R412" s="107">
        <v>153910.41666666666</v>
      </c>
      <c r="S412" s="107">
        <v>6.5961607142857144</v>
      </c>
      <c r="T412" s="104" t="s">
        <v>2847</v>
      </c>
    </row>
    <row r="413" spans="1:20" ht="27" customHeight="1" x14ac:dyDescent="0.25">
      <c r="A413" s="103">
        <v>43677</v>
      </c>
      <c r="B413" s="104" t="s">
        <v>2922</v>
      </c>
      <c r="C413" s="105">
        <v>4</v>
      </c>
      <c r="D413" s="104" t="s">
        <v>16</v>
      </c>
      <c r="E413" s="104" t="s">
        <v>2019</v>
      </c>
      <c r="F413" s="104" t="s">
        <v>487</v>
      </c>
      <c r="G413" s="104" t="s">
        <v>488</v>
      </c>
      <c r="H413" s="104" t="s">
        <v>2899</v>
      </c>
      <c r="I413" s="104" t="s">
        <v>2900</v>
      </c>
      <c r="J413" s="104" t="s">
        <v>2898</v>
      </c>
      <c r="K413" s="104" t="s">
        <v>1944</v>
      </c>
      <c r="L413" s="110" t="s">
        <v>2855</v>
      </c>
      <c r="M413" s="104" t="s">
        <v>2901</v>
      </c>
      <c r="N413" s="107">
        <v>720295.62</v>
      </c>
      <c r="O413" s="107">
        <v>0</v>
      </c>
      <c r="P413" s="107">
        <v>0</v>
      </c>
      <c r="Q413" s="107">
        <v>3299562.2200000081</v>
      </c>
      <c r="R413" s="107">
        <v>3299562.22000001</v>
      </c>
      <c r="S413" s="108"/>
      <c r="T413" s="104" t="s">
        <v>2846</v>
      </c>
    </row>
    <row r="414" spans="1:20" ht="27" customHeight="1" x14ac:dyDescent="0.25">
      <c r="A414" s="103">
        <v>43677</v>
      </c>
      <c r="B414" s="104" t="s">
        <v>2922</v>
      </c>
      <c r="C414" s="105">
        <v>4</v>
      </c>
      <c r="D414" s="104" t="s">
        <v>16</v>
      </c>
      <c r="E414" s="104" t="s">
        <v>2019</v>
      </c>
      <c r="F414" s="104" t="s">
        <v>487</v>
      </c>
      <c r="G414" s="104" t="s">
        <v>488</v>
      </c>
      <c r="H414" s="104" t="s">
        <v>2902</v>
      </c>
      <c r="I414" s="104" t="s">
        <v>2903</v>
      </c>
      <c r="J414" s="104" t="s">
        <v>2904</v>
      </c>
      <c r="K414" s="104" t="s">
        <v>1944</v>
      </c>
      <c r="L414" s="110" t="s">
        <v>2856</v>
      </c>
      <c r="M414" s="104" t="s">
        <v>2905</v>
      </c>
      <c r="N414" s="107">
        <v>8594429.0800000001</v>
      </c>
      <c r="O414" s="107">
        <v>0</v>
      </c>
      <c r="P414" s="107">
        <v>0</v>
      </c>
      <c r="Q414" s="107">
        <v>8721807.0899999999</v>
      </c>
      <c r="R414" s="107">
        <v>8721807.0899999999</v>
      </c>
      <c r="S414" s="108"/>
      <c r="T414" s="104" t="s">
        <v>2846</v>
      </c>
    </row>
    <row r="415" spans="1:20" ht="27" customHeight="1" x14ac:dyDescent="0.25">
      <c r="A415" s="103">
        <v>43677</v>
      </c>
      <c r="B415" s="104" t="s">
        <v>2922</v>
      </c>
      <c r="C415" s="105">
        <v>4</v>
      </c>
      <c r="D415" s="104" t="s">
        <v>16</v>
      </c>
      <c r="E415" s="104" t="s">
        <v>2019</v>
      </c>
      <c r="F415" s="104" t="s">
        <v>487</v>
      </c>
      <c r="G415" s="104" t="s">
        <v>488</v>
      </c>
      <c r="H415" s="104" t="s">
        <v>2902</v>
      </c>
      <c r="I415" s="104" t="s">
        <v>2903</v>
      </c>
      <c r="J415" s="104" t="s">
        <v>2904</v>
      </c>
      <c r="K415" s="104" t="s">
        <v>1944</v>
      </c>
      <c r="L415" s="110" t="s">
        <v>2857</v>
      </c>
      <c r="M415" s="104" t="s">
        <v>2906</v>
      </c>
      <c r="N415" s="107">
        <v>-11584580.539999999</v>
      </c>
      <c r="O415" s="107">
        <v>0</v>
      </c>
      <c r="P415" s="107">
        <v>0</v>
      </c>
      <c r="Q415" s="107">
        <v>-9993829.0599999987</v>
      </c>
      <c r="R415" s="107">
        <v>-9993829.0600000005</v>
      </c>
      <c r="S415" s="108"/>
      <c r="T415" s="104" t="s">
        <v>2846</v>
      </c>
    </row>
    <row r="416" spans="1:20" ht="27" hidden="1" customHeight="1" x14ac:dyDescent="0.25">
      <c r="A416" s="103">
        <v>43677</v>
      </c>
      <c r="B416" s="104" t="s">
        <v>2922</v>
      </c>
      <c r="C416" s="105">
        <v>4</v>
      </c>
      <c r="D416" s="104" t="s">
        <v>16</v>
      </c>
      <c r="E416" s="104" t="s">
        <v>2031</v>
      </c>
      <c r="F416" s="104" t="s">
        <v>299</v>
      </c>
      <c r="G416" s="104" t="s">
        <v>300</v>
      </c>
      <c r="H416" s="104" t="s">
        <v>2896</v>
      </c>
      <c r="I416" s="104" t="s">
        <v>2811</v>
      </c>
      <c r="J416" s="104" t="s">
        <v>2896</v>
      </c>
      <c r="K416" s="104" t="s">
        <v>2897</v>
      </c>
      <c r="L416" s="109" t="s">
        <v>2790</v>
      </c>
      <c r="M416" s="104" t="s">
        <v>2791</v>
      </c>
      <c r="N416" s="107">
        <v>98523114.540000007</v>
      </c>
      <c r="O416" s="107">
        <v>107000000</v>
      </c>
      <c r="P416" s="107">
        <v>89166666.666666672</v>
      </c>
      <c r="Q416" s="107">
        <v>93513065.160000071</v>
      </c>
      <c r="R416" s="107">
        <v>4346398.4933334338</v>
      </c>
      <c r="S416" s="107">
        <v>4.8744656000001125</v>
      </c>
      <c r="T416" s="104" t="s">
        <v>2846</v>
      </c>
    </row>
    <row r="417" spans="1:20" ht="27" hidden="1" customHeight="1" x14ac:dyDescent="0.25">
      <c r="A417" s="103">
        <v>43677</v>
      </c>
      <c r="B417" s="104" t="s">
        <v>2922</v>
      </c>
      <c r="C417" s="105">
        <v>4</v>
      </c>
      <c r="D417" s="104" t="s">
        <v>16</v>
      </c>
      <c r="E417" s="104" t="s">
        <v>2031</v>
      </c>
      <c r="F417" s="104" t="s">
        <v>299</v>
      </c>
      <c r="G417" s="104" t="s">
        <v>300</v>
      </c>
      <c r="H417" s="104" t="s">
        <v>2896</v>
      </c>
      <c r="I417" s="104" t="s">
        <v>2811</v>
      </c>
      <c r="J417" s="104" t="s">
        <v>2896</v>
      </c>
      <c r="K417" s="104" t="s">
        <v>2897</v>
      </c>
      <c r="L417" s="109" t="s">
        <v>2792</v>
      </c>
      <c r="M417" s="104" t="s">
        <v>2793</v>
      </c>
      <c r="N417" s="107">
        <v>169650</v>
      </c>
      <c r="O417" s="107">
        <v>200000</v>
      </c>
      <c r="P417" s="107">
        <v>166666.66666666669</v>
      </c>
      <c r="Q417" s="107">
        <v>138050</v>
      </c>
      <c r="R417" s="107">
        <v>-28616.666666666668</v>
      </c>
      <c r="S417" s="107">
        <v>-17.170000000000002</v>
      </c>
      <c r="T417" s="104" t="s">
        <v>2847</v>
      </c>
    </row>
    <row r="418" spans="1:20" ht="27" hidden="1" customHeight="1" x14ac:dyDescent="0.25">
      <c r="A418" s="103">
        <v>43677</v>
      </c>
      <c r="B418" s="104" t="s">
        <v>2922</v>
      </c>
      <c r="C418" s="105">
        <v>4</v>
      </c>
      <c r="D418" s="104" t="s">
        <v>16</v>
      </c>
      <c r="E418" s="104" t="s">
        <v>2031</v>
      </c>
      <c r="F418" s="104" t="s">
        <v>299</v>
      </c>
      <c r="G418" s="104" t="s">
        <v>300</v>
      </c>
      <c r="H418" s="104" t="s">
        <v>2896</v>
      </c>
      <c r="I418" s="104" t="s">
        <v>2811</v>
      </c>
      <c r="J418" s="104" t="s">
        <v>2896</v>
      </c>
      <c r="K418" s="104" t="s">
        <v>2897</v>
      </c>
      <c r="L418" s="109" t="s">
        <v>2794</v>
      </c>
      <c r="M418" s="104" t="s">
        <v>2795</v>
      </c>
      <c r="N418" s="107">
        <v>2262717.25</v>
      </c>
      <c r="O418" s="107">
        <v>2500000</v>
      </c>
      <c r="P418" s="107">
        <v>2083333.3333333333</v>
      </c>
      <c r="Q418" s="107">
        <v>380829.81</v>
      </c>
      <c r="R418" s="107">
        <v>-1702503.5233333334</v>
      </c>
      <c r="S418" s="107">
        <v>-81.720169119999994</v>
      </c>
      <c r="T418" s="104" t="s">
        <v>2847</v>
      </c>
    </row>
    <row r="419" spans="1:20" ht="27" hidden="1" customHeight="1" x14ac:dyDescent="0.25">
      <c r="A419" s="103">
        <v>43677</v>
      </c>
      <c r="B419" s="104" t="s">
        <v>2922</v>
      </c>
      <c r="C419" s="105">
        <v>4</v>
      </c>
      <c r="D419" s="104" t="s">
        <v>16</v>
      </c>
      <c r="E419" s="104" t="s">
        <v>2031</v>
      </c>
      <c r="F419" s="104" t="s">
        <v>299</v>
      </c>
      <c r="G419" s="104" t="s">
        <v>300</v>
      </c>
      <c r="H419" s="104" t="s">
        <v>2896</v>
      </c>
      <c r="I419" s="104" t="s">
        <v>2811</v>
      </c>
      <c r="J419" s="104" t="s">
        <v>2896</v>
      </c>
      <c r="K419" s="104" t="s">
        <v>2897</v>
      </c>
      <c r="L419" s="109" t="s">
        <v>2797</v>
      </c>
      <c r="M419" s="104" t="s">
        <v>2798</v>
      </c>
      <c r="N419" s="107">
        <v>34797746.159999996</v>
      </c>
      <c r="O419" s="107">
        <v>38000000</v>
      </c>
      <c r="P419" s="107">
        <v>31666666.666666668</v>
      </c>
      <c r="Q419" s="107">
        <v>28426167.649999999</v>
      </c>
      <c r="R419" s="107">
        <v>-3240499.0166666666</v>
      </c>
      <c r="S419" s="107">
        <v>-10.233154789473684</v>
      </c>
      <c r="T419" s="104" t="s">
        <v>2847</v>
      </c>
    </row>
    <row r="420" spans="1:20" ht="27" hidden="1" customHeight="1" x14ac:dyDescent="0.25">
      <c r="A420" s="103">
        <v>43677</v>
      </c>
      <c r="B420" s="104" t="s">
        <v>2922</v>
      </c>
      <c r="C420" s="105">
        <v>4</v>
      </c>
      <c r="D420" s="104" t="s">
        <v>16</v>
      </c>
      <c r="E420" s="104" t="s">
        <v>2031</v>
      </c>
      <c r="F420" s="104" t="s">
        <v>299</v>
      </c>
      <c r="G420" s="104" t="s">
        <v>300</v>
      </c>
      <c r="H420" s="104" t="s">
        <v>2896</v>
      </c>
      <c r="I420" s="104" t="s">
        <v>2811</v>
      </c>
      <c r="J420" s="104" t="s">
        <v>2896</v>
      </c>
      <c r="K420" s="104" t="s">
        <v>2897</v>
      </c>
      <c r="L420" s="109" t="s">
        <v>2799</v>
      </c>
      <c r="M420" s="104" t="s">
        <v>2800</v>
      </c>
      <c r="N420" s="107">
        <v>42137006.490000002</v>
      </c>
      <c r="O420" s="107">
        <v>40000000</v>
      </c>
      <c r="P420" s="107">
        <v>33333333.333333332</v>
      </c>
      <c r="Q420" s="107">
        <v>34645094.200000003</v>
      </c>
      <c r="R420" s="107">
        <v>1311760.8666666667</v>
      </c>
      <c r="S420" s="107">
        <v>3.9352825999999999</v>
      </c>
      <c r="T420" s="104" t="s">
        <v>2846</v>
      </c>
    </row>
    <row r="421" spans="1:20" ht="27" hidden="1" customHeight="1" x14ac:dyDescent="0.25">
      <c r="A421" s="103">
        <v>43677</v>
      </c>
      <c r="B421" s="104" t="s">
        <v>2922</v>
      </c>
      <c r="C421" s="105">
        <v>4</v>
      </c>
      <c r="D421" s="104" t="s">
        <v>16</v>
      </c>
      <c r="E421" s="104" t="s">
        <v>2031</v>
      </c>
      <c r="F421" s="104" t="s">
        <v>299</v>
      </c>
      <c r="G421" s="104" t="s">
        <v>300</v>
      </c>
      <c r="H421" s="104" t="s">
        <v>2896</v>
      </c>
      <c r="I421" s="104" t="s">
        <v>2811</v>
      </c>
      <c r="J421" s="104" t="s">
        <v>2896</v>
      </c>
      <c r="K421" s="104" t="s">
        <v>2897</v>
      </c>
      <c r="L421" s="109" t="s">
        <v>2801</v>
      </c>
      <c r="M421" s="104" t="s">
        <v>2802</v>
      </c>
      <c r="N421" s="107">
        <v>1082775</v>
      </c>
      <c r="O421" s="107">
        <v>500000</v>
      </c>
      <c r="P421" s="107">
        <v>416666.66666666669</v>
      </c>
      <c r="Q421" s="107">
        <v>319989</v>
      </c>
      <c r="R421" s="107">
        <v>-96677.666666666686</v>
      </c>
      <c r="S421" s="107">
        <v>-23.202639999999999</v>
      </c>
      <c r="T421" s="104" t="s">
        <v>2847</v>
      </c>
    </row>
    <row r="422" spans="1:20" ht="27" hidden="1" customHeight="1" x14ac:dyDescent="0.25">
      <c r="A422" s="103">
        <v>43677</v>
      </c>
      <c r="B422" s="104" t="s">
        <v>2922</v>
      </c>
      <c r="C422" s="105">
        <v>4</v>
      </c>
      <c r="D422" s="104" t="s">
        <v>16</v>
      </c>
      <c r="E422" s="104" t="s">
        <v>2031</v>
      </c>
      <c r="F422" s="104" t="s">
        <v>299</v>
      </c>
      <c r="G422" s="104" t="s">
        <v>300</v>
      </c>
      <c r="H422" s="104" t="s">
        <v>2896</v>
      </c>
      <c r="I422" s="104" t="s">
        <v>2811</v>
      </c>
      <c r="J422" s="104" t="s">
        <v>2896</v>
      </c>
      <c r="K422" s="104" t="s">
        <v>2897</v>
      </c>
      <c r="L422" s="109" t="s">
        <v>2803</v>
      </c>
      <c r="M422" s="104" t="s">
        <v>2804</v>
      </c>
      <c r="N422" s="107">
        <v>47022690.630000003</v>
      </c>
      <c r="O422" s="107">
        <v>48000000</v>
      </c>
      <c r="P422" s="107">
        <v>40000000</v>
      </c>
      <c r="Q422" s="107">
        <v>30721352.25</v>
      </c>
      <c r="R422" s="107">
        <v>-9278647.75</v>
      </c>
      <c r="S422" s="107">
        <v>-23.196619375000001</v>
      </c>
      <c r="T422" s="104" t="s">
        <v>2847</v>
      </c>
    </row>
    <row r="423" spans="1:20" ht="27" hidden="1" customHeight="1" x14ac:dyDescent="0.25">
      <c r="A423" s="103">
        <v>43677</v>
      </c>
      <c r="B423" s="104" t="s">
        <v>2922</v>
      </c>
      <c r="C423" s="105">
        <v>4</v>
      </c>
      <c r="D423" s="104" t="s">
        <v>16</v>
      </c>
      <c r="E423" s="104" t="s">
        <v>2031</v>
      </c>
      <c r="F423" s="104" t="s">
        <v>299</v>
      </c>
      <c r="G423" s="104" t="s">
        <v>300</v>
      </c>
      <c r="H423" s="104" t="s">
        <v>2896</v>
      </c>
      <c r="I423" s="104" t="s">
        <v>2811</v>
      </c>
      <c r="J423" s="104" t="s">
        <v>2896</v>
      </c>
      <c r="K423" s="104" t="s">
        <v>2897</v>
      </c>
      <c r="L423" s="109" t="s">
        <v>2805</v>
      </c>
      <c r="M423" s="104" t="s">
        <v>2806</v>
      </c>
      <c r="N423" s="107">
        <v>147483060.63</v>
      </c>
      <c r="O423" s="107">
        <v>152500000</v>
      </c>
      <c r="P423" s="107">
        <v>127083333.33333334</v>
      </c>
      <c r="Q423" s="107">
        <v>126221201.20999999</v>
      </c>
      <c r="R423" s="107">
        <v>-862132.12333333341</v>
      </c>
      <c r="S423" s="107">
        <v>-0.67839904786885241</v>
      </c>
      <c r="T423" s="104" t="s">
        <v>2847</v>
      </c>
    </row>
    <row r="424" spans="1:20" ht="27" hidden="1" customHeight="1" x14ac:dyDescent="0.25">
      <c r="A424" s="103">
        <v>43677</v>
      </c>
      <c r="B424" s="104" t="s">
        <v>2922</v>
      </c>
      <c r="C424" s="105">
        <v>4</v>
      </c>
      <c r="D424" s="104" t="s">
        <v>16</v>
      </c>
      <c r="E424" s="104" t="s">
        <v>2031</v>
      </c>
      <c r="F424" s="104" t="s">
        <v>299</v>
      </c>
      <c r="G424" s="104" t="s">
        <v>300</v>
      </c>
      <c r="H424" s="104" t="s">
        <v>2896</v>
      </c>
      <c r="I424" s="104" t="s">
        <v>2811</v>
      </c>
      <c r="J424" s="104" t="s">
        <v>2896</v>
      </c>
      <c r="K424" s="104" t="s">
        <v>2897</v>
      </c>
      <c r="L424" s="109" t="s">
        <v>2807</v>
      </c>
      <c r="M424" s="104" t="s">
        <v>2808</v>
      </c>
      <c r="N424" s="107">
        <v>66258225.420000002</v>
      </c>
      <c r="O424" s="107">
        <v>38300000</v>
      </c>
      <c r="P424" s="107">
        <v>31916666.666666668</v>
      </c>
      <c r="Q424" s="107">
        <v>21812655.400000002</v>
      </c>
      <c r="R424" s="107">
        <v>-10104011.266666666</v>
      </c>
      <c r="S424" s="107">
        <v>-31.657476553524802</v>
      </c>
      <c r="T424" s="104" t="s">
        <v>2847</v>
      </c>
    </row>
    <row r="425" spans="1:20" ht="27" hidden="1" customHeight="1" x14ac:dyDescent="0.25">
      <c r="A425" s="103">
        <v>43677</v>
      </c>
      <c r="B425" s="104" t="s">
        <v>2922</v>
      </c>
      <c r="C425" s="105">
        <v>4</v>
      </c>
      <c r="D425" s="104" t="s">
        <v>16</v>
      </c>
      <c r="E425" s="104" t="s">
        <v>2031</v>
      </c>
      <c r="F425" s="104" t="s">
        <v>299</v>
      </c>
      <c r="G425" s="104" t="s">
        <v>300</v>
      </c>
      <c r="H425" s="104" t="s">
        <v>2896</v>
      </c>
      <c r="I425" s="104" t="s">
        <v>2811</v>
      </c>
      <c r="J425" s="104" t="s">
        <v>2896</v>
      </c>
      <c r="K425" s="104" t="s">
        <v>2897</v>
      </c>
      <c r="L425" s="109" t="s">
        <v>2878</v>
      </c>
      <c r="M425" s="104" t="s">
        <v>2879</v>
      </c>
      <c r="N425" s="107">
        <v>0</v>
      </c>
      <c r="O425" s="107">
        <v>0</v>
      </c>
      <c r="P425" s="107">
        <v>0</v>
      </c>
      <c r="Q425" s="107">
        <v>0</v>
      </c>
      <c r="R425" s="107">
        <v>0</v>
      </c>
      <c r="S425" s="108"/>
      <c r="T425" s="104" t="s">
        <v>2846</v>
      </c>
    </row>
    <row r="426" spans="1:20" ht="27" hidden="1" customHeight="1" x14ac:dyDescent="0.25">
      <c r="A426" s="103">
        <v>43677</v>
      </c>
      <c r="B426" s="104" t="s">
        <v>2922</v>
      </c>
      <c r="C426" s="105">
        <v>4</v>
      </c>
      <c r="D426" s="104" t="s">
        <v>16</v>
      </c>
      <c r="E426" s="104" t="s">
        <v>2031</v>
      </c>
      <c r="F426" s="104" t="s">
        <v>299</v>
      </c>
      <c r="G426" s="104" t="s">
        <v>300</v>
      </c>
      <c r="H426" s="104" t="s">
        <v>2896</v>
      </c>
      <c r="I426" s="104" t="s">
        <v>2811</v>
      </c>
      <c r="J426" s="104" t="s">
        <v>2896</v>
      </c>
      <c r="K426" s="104" t="s">
        <v>2897</v>
      </c>
      <c r="L426" s="109" t="s">
        <v>2809</v>
      </c>
      <c r="M426" s="104" t="s">
        <v>2810</v>
      </c>
      <c r="N426" s="107">
        <v>40807535.640000001</v>
      </c>
      <c r="O426" s="107">
        <v>49690000</v>
      </c>
      <c r="P426" s="107">
        <v>41408333.333333328</v>
      </c>
      <c r="Q426" s="107">
        <v>49353160.939999998</v>
      </c>
      <c r="R426" s="107">
        <v>7944827.6066666665</v>
      </c>
      <c r="S426" s="107">
        <v>19.186542821493259</v>
      </c>
      <c r="T426" s="104" t="s">
        <v>2846</v>
      </c>
    </row>
    <row r="427" spans="1:20" ht="27" hidden="1" customHeight="1" x14ac:dyDescent="0.25">
      <c r="A427" s="103">
        <v>43677</v>
      </c>
      <c r="B427" s="104" t="s">
        <v>2922</v>
      </c>
      <c r="C427" s="105">
        <v>4</v>
      </c>
      <c r="D427" s="104" t="s">
        <v>16</v>
      </c>
      <c r="E427" s="104" t="s">
        <v>2031</v>
      </c>
      <c r="F427" s="104" t="s">
        <v>299</v>
      </c>
      <c r="G427" s="104" t="s">
        <v>300</v>
      </c>
      <c r="H427" s="104" t="s">
        <v>2896</v>
      </c>
      <c r="I427" s="104" t="s">
        <v>2811</v>
      </c>
      <c r="J427" s="104" t="s">
        <v>2896</v>
      </c>
      <c r="K427" s="104" t="s">
        <v>2897</v>
      </c>
      <c r="L427" s="109" t="s">
        <v>2872</v>
      </c>
      <c r="M427" s="104" t="s">
        <v>2796</v>
      </c>
      <c r="N427" s="107">
        <v>6328567.5099999998</v>
      </c>
      <c r="O427" s="107">
        <v>6500000</v>
      </c>
      <c r="P427" s="107">
        <v>5416666.666666667</v>
      </c>
      <c r="Q427" s="107">
        <v>4565642.6800000006</v>
      </c>
      <c r="R427" s="107">
        <v>-851023.98666666669</v>
      </c>
      <c r="S427" s="107">
        <v>-15.711212061538461</v>
      </c>
      <c r="T427" s="104" t="s">
        <v>2847</v>
      </c>
    </row>
    <row r="428" spans="1:20" ht="27" hidden="1" customHeight="1" x14ac:dyDescent="0.25">
      <c r="A428" s="103">
        <v>43677</v>
      </c>
      <c r="B428" s="104" t="s">
        <v>2922</v>
      </c>
      <c r="C428" s="105">
        <v>4</v>
      </c>
      <c r="D428" s="104" t="s">
        <v>16</v>
      </c>
      <c r="E428" s="104" t="s">
        <v>2031</v>
      </c>
      <c r="F428" s="104" t="s">
        <v>299</v>
      </c>
      <c r="G428" s="104" t="s">
        <v>300</v>
      </c>
      <c r="H428" s="104" t="s">
        <v>2898</v>
      </c>
      <c r="I428" s="104" t="s">
        <v>2839</v>
      </c>
      <c r="J428" s="104" t="s">
        <v>2896</v>
      </c>
      <c r="K428" s="104" t="s">
        <v>2897</v>
      </c>
      <c r="L428" s="111" t="s">
        <v>2812</v>
      </c>
      <c r="M428" s="104" t="s">
        <v>2813</v>
      </c>
      <c r="N428" s="107">
        <v>59702723.009999998</v>
      </c>
      <c r="O428" s="107">
        <v>65000000</v>
      </c>
      <c r="P428" s="107">
        <v>54166666.666666672</v>
      </c>
      <c r="Q428" s="107">
        <v>47585556.079999998</v>
      </c>
      <c r="R428" s="107">
        <v>-6581110.5866666669</v>
      </c>
      <c r="S428" s="107">
        <v>-12.149742621538461</v>
      </c>
      <c r="T428" s="104" t="s">
        <v>2846</v>
      </c>
    </row>
    <row r="429" spans="1:20" ht="27" hidden="1" customHeight="1" x14ac:dyDescent="0.25">
      <c r="A429" s="103">
        <v>43677</v>
      </c>
      <c r="B429" s="104" t="s">
        <v>2922</v>
      </c>
      <c r="C429" s="105">
        <v>4</v>
      </c>
      <c r="D429" s="104" t="s">
        <v>16</v>
      </c>
      <c r="E429" s="104" t="s">
        <v>2031</v>
      </c>
      <c r="F429" s="104" t="s">
        <v>299</v>
      </c>
      <c r="G429" s="104" t="s">
        <v>300</v>
      </c>
      <c r="H429" s="104" t="s">
        <v>2898</v>
      </c>
      <c r="I429" s="104" t="s">
        <v>2839</v>
      </c>
      <c r="J429" s="104" t="s">
        <v>2896</v>
      </c>
      <c r="K429" s="104" t="s">
        <v>2897</v>
      </c>
      <c r="L429" s="111" t="s">
        <v>2814</v>
      </c>
      <c r="M429" s="104" t="s">
        <v>2815</v>
      </c>
      <c r="N429" s="107">
        <v>34006454.43</v>
      </c>
      <c r="O429" s="107">
        <v>27000000</v>
      </c>
      <c r="P429" s="107">
        <v>22500000</v>
      </c>
      <c r="Q429" s="107">
        <v>19977849.620000001</v>
      </c>
      <c r="R429" s="107">
        <v>-2522150.38</v>
      </c>
      <c r="S429" s="107">
        <v>-11.209557244444445</v>
      </c>
      <c r="T429" s="104" t="s">
        <v>2846</v>
      </c>
    </row>
    <row r="430" spans="1:20" ht="27" hidden="1" customHeight="1" x14ac:dyDescent="0.25">
      <c r="A430" s="103">
        <v>43677</v>
      </c>
      <c r="B430" s="104" t="s">
        <v>2922</v>
      </c>
      <c r="C430" s="105">
        <v>4</v>
      </c>
      <c r="D430" s="104" t="s">
        <v>16</v>
      </c>
      <c r="E430" s="104" t="s">
        <v>2031</v>
      </c>
      <c r="F430" s="104" t="s">
        <v>299</v>
      </c>
      <c r="G430" s="104" t="s">
        <v>300</v>
      </c>
      <c r="H430" s="104" t="s">
        <v>2898</v>
      </c>
      <c r="I430" s="104" t="s">
        <v>2839</v>
      </c>
      <c r="J430" s="104" t="s">
        <v>2896</v>
      </c>
      <c r="K430" s="104" t="s">
        <v>2897</v>
      </c>
      <c r="L430" s="111" t="s">
        <v>2816</v>
      </c>
      <c r="M430" s="104" t="s">
        <v>2817</v>
      </c>
      <c r="N430" s="107">
        <v>1029296.8</v>
      </c>
      <c r="O430" s="107">
        <v>1000000</v>
      </c>
      <c r="P430" s="107">
        <v>833333.33333333337</v>
      </c>
      <c r="Q430" s="107">
        <v>903568.82</v>
      </c>
      <c r="R430" s="107">
        <v>70235.486666666664</v>
      </c>
      <c r="S430" s="107">
        <v>8.4282584000000007</v>
      </c>
      <c r="T430" s="104" t="s">
        <v>2847</v>
      </c>
    </row>
    <row r="431" spans="1:20" ht="27" hidden="1" customHeight="1" x14ac:dyDescent="0.25">
      <c r="A431" s="103">
        <v>43677</v>
      </c>
      <c r="B431" s="104" t="s">
        <v>2922</v>
      </c>
      <c r="C431" s="105">
        <v>4</v>
      </c>
      <c r="D431" s="104" t="s">
        <v>16</v>
      </c>
      <c r="E431" s="104" t="s">
        <v>2031</v>
      </c>
      <c r="F431" s="104" t="s">
        <v>299</v>
      </c>
      <c r="G431" s="104" t="s">
        <v>300</v>
      </c>
      <c r="H431" s="104" t="s">
        <v>2898</v>
      </c>
      <c r="I431" s="104" t="s">
        <v>2839</v>
      </c>
      <c r="J431" s="104" t="s">
        <v>2896</v>
      </c>
      <c r="K431" s="104" t="s">
        <v>2897</v>
      </c>
      <c r="L431" s="111" t="s">
        <v>2818</v>
      </c>
      <c r="M431" s="104" t="s">
        <v>2819</v>
      </c>
      <c r="N431" s="107">
        <v>15591324.550000001</v>
      </c>
      <c r="O431" s="107">
        <v>14000000</v>
      </c>
      <c r="P431" s="107">
        <v>11666666.666666666</v>
      </c>
      <c r="Q431" s="107">
        <v>13339275.050000001</v>
      </c>
      <c r="R431" s="107">
        <v>1672608.3833333335</v>
      </c>
      <c r="S431" s="107">
        <v>14.336643285714285</v>
      </c>
      <c r="T431" s="104" t="s">
        <v>2847</v>
      </c>
    </row>
    <row r="432" spans="1:20" ht="27" hidden="1" customHeight="1" x14ac:dyDescent="0.25">
      <c r="A432" s="103">
        <v>43677</v>
      </c>
      <c r="B432" s="104" t="s">
        <v>2922</v>
      </c>
      <c r="C432" s="105">
        <v>4</v>
      </c>
      <c r="D432" s="104" t="s">
        <v>16</v>
      </c>
      <c r="E432" s="104" t="s">
        <v>2031</v>
      </c>
      <c r="F432" s="104" t="s">
        <v>299</v>
      </c>
      <c r="G432" s="104" t="s">
        <v>300</v>
      </c>
      <c r="H432" s="104" t="s">
        <v>2898</v>
      </c>
      <c r="I432" s="104" t="s">
        <v>2839</v>
      </c>
      <c r="J432" s="104" t="s">
        <v>2896</v>
      </c>
      <c r="K432" s="104" t="s">
        <v>2897</v>
      </c>
      <c r="L432" s="111" t="s">
        <v>2820</v>
      </c>
      <c r="M432" s="104" t="s">
        <v>2821</v>
      </c>
      <c r="N432" s="107">
        <v>147496528.03</v>
      </c>
      <c r="O432" s="107">
        <v>152500000</v>
      </c>
      <c r="P432" s="107">
        <v>127083333.33333334</v>
      </c>
      <c r="Q432" s="107">
        <v>126234337.21000001</v>
      </c>
      <c r="R432" s="107">
        <v>-848996.12333333329</v>
      </c>
      <c r="S432" s="107">
        <v>-0.66806252327868854</v>
      </c>
      <c r="T432" s="104" t="s">
        <v>2846</v>
      </c>
    </row>
    <row r="433" spans="1:20" ht="27" hidden="1" customHeight="1" x14ac:dyDescent="0.25">
      <c r="A433" s="103">
        <v>43677</v>
      </c>
      <c r="B433" s="104" t="s">
        <v>2922</v>
      </c>
      <c r="C433" s="105">
        <v>4</v>
      </c>
      <c r="D433" s="104" t="s">
        <v>16</v>
      </c>
      <c r="E433" s="104" t="s">
        <v>2031</v>
      </c>
      <c r="F433" s="104" t="s">
        <v>299</v>
      </c>
      <c r="G433" s="104" t="s">
        <v>300</v>
      </c>
      <c r="H433" s="104" t="s">
        <v>2898</v>
      </c>
      <c r="I433" s="104" t="s">
        <v>2839</v>
      </c>
      <c r="J433" s="104" t="s">
        <v>2896</v>
      </c>
      <c r="K433" s="104" t="s">
        <v>2897</v>
      </c>
      <c r="L433" s="111" t="s">
        <v>2822</v>
      </c>
      <c r="M433" s="104" t="s">
        <v>2848</v>
      </c>
      <c r="N433" s="107">
        <v>29550708.210000001</v>
      </c>
      <c r="O433" s="107">
        <v>33500000</v>
      </c>
      <c r="P433" s="107">
        <v>27916666.666666668</v>
      </c>
      <c r="Q433" s="107">
        <v>25403290.170000002</v>
      </c>
      <c r="R433" s="107">
        <v>-2513376.4966666666</v>
      </c>
      <c r="S433" s="107">
        <v>-9.0031396895522384</v>
      </c>
      <c r="T433" s="104" t="s">
        <v>2846</v>
      </c>
    </row>
    <row r="434" spans="1:20" ht="27" hidden="1" customHeight="1" x14ac:dyDescent="0.25">
      <c r="A434" s="103">
        <v>43677</v>
      </c>
      <c r="B434" s="104" t="s">
        <v>2922</v>
      </c>
      <c r="C434" s="105">
        <v>4</v>
      </c>
      <c r="D434" s="104" t="s">
        <v>16</v>
      </c>
      <c r="E434" s="104" t="s">
        <v>2031</v>
      </c>
      <c r="F434" s="104" t="s">
        <v>299</v>
      </c>
      <c r="G434" s="104" t="s">
        <v>300</v>
      </c>
      <c r="H434" s="104" t="s">
        <v>2898</v>
      </c>
      <c r="I434" s="104" t="s">
        <v>2839</v>
      </c>
      <c r="J434" s="104" t="s">
        <v>2896</v>
      </c>
      <c r="K434" s="104" t="s">
        <v>2897</v>
      </c>
      <c r="L434" s="111" t="s">
        <v>2823</v>
      </c>
      <c r="M434" s="104" t="s">
        <v>2824</v>
      </c>
      <c r="N434" s="107">
        <v>63284482.68</v>
      </c>
      <c r="O434" s="107">
        <v>60500000</v>
      </c>
      <c r="P434" s="107">
        <v>50416666.666666664</v>
      </c>
      <c r="Q434" s="107">
        <v>55064255.289999999</v>
      </c>
      <c r="R434" s="107">
        <v>4647588.6233333331</v>
      </c>
      <c r="S434" s="107">
        <v>9.2183575999999992</v>
      </c>
      <c r="T434" s="104" t="s">
        <v>2847</v>
      </c>
    </row>
    <row r="435" spans="1:20" ht="27" hidden="1" customHeight="1" x14ac:dyDescent="0.25">
      <c r="A435" s="103">
        <v>43677</v>
      </c>
      <c r="B435" s="104" t="s">
        <v>2922</v>
      </c>
      <c r="C435" s="105">
        <v>4</v>
      </c>
      <c r="D435" s="104" t="s">
        <v>16</v>
      </c>
      <c r="E435" s="104" t="s">
        <v>2031</v>
      </c>
      <c r="F435" s="104" t="s">
        <v>299</v>
      </c>
      <c r="G435" s="104" t="s">
        <v>300</v>
      </c>
      <c r="H435" s="104" t="s">
        <v>2898</v>
      </c>
      <c r="I435" s="104" t="s">
        <v>2839</v>
      </c>
      <c r="J435" s="104" t="s">
        <v>2896</v>
      </c>
      <c r="K435" s="104" t="s">
        <v>2897</v>
      </c>
      <c r="L435" s="111" t="s">
        <v>2825</v>
      </c>
      <c r="M435" s="104" t="s">
        <v>2826</v>
      </c>
      <c r="N435" s="107">
        <v>11082711.01</v>
      </c>
      <c r="O435" s="107">
        <v>10000000</v>
      </c>
      <c r="P435" s="107">
        <v>8333333.333333333</v>
      </c>
      <c r="Q435" s="107">
        <v>8913185.1999999993</v>
      </c>
      <c r="R435" s="107">
        <v>579851.8666666667</v>
      </c>
      <c r="S435" s="107">
        <v>6.9582224000000004</v>
      </c>
      <c r="T435" s="104" t="s">
        <v>2847</v>
      </c>
    </row>
    <row r="436" spans="1:20" ht="27" hidden="1" customHeight="1" x14ac:dyDescent="0.25">
      <c r="A436" s="103">
        <v>43677</v>
      </c>
      <c r="B436" s="104" t="s">
        <v>2922</v>
      </c>
      <c r="C436" s="105">
        <v>4</v>
      </c>
      <c r="D436" s="104" t="s">
        <v>16</v>
      </c>
      <c r="E436" s="104" t="s">
        <v>2031</v>
      </c>
      <c r="F436" s="104" t="s">
        <v>299</v>
      </c>
      <c r="G436" s="104" t="s">
        <v>300</v>
      </c>
      <c r="H436" s="104" t="s">
        <v>2898</v>
      </c>
      <c r="I436" s="104" t="s">
        <v>2839</v>
      </c>
      <c r="J436" s="104" t="s">
        <v>2896</v>
      </c>
      <c r="K436" s="104" t="s">
        <v>2897</v>
      </c>
      <c r="L436" s="111" t="s">
        <v>2827</v>
      </c>
      <c r="M436" s="104" t="s">
        <v>2828</v>
      </c>
      <c r="N436" s="107">
        <v>28077000.66</v>
      </c>
      <c r="O436" s="107">
        <v>28000000</v>
      </c>
      <c r="P436" s="107">
        <v>23333333.333333332</v>
      </c>
      <c r="Q436" s="107">
        <v>27722478.609999999</v>
      </c>
      <c r="R436" s="107">
        <v>4389145.2766666664</v>
      </c>
      <c r="S436" s="107">
        <v>18.810622614285716</v>
      </c>
      <c r="T436" s="104" t="s">
        <v>2847</v>
      </c>
    </row>
    <row r="437" spans="1:20" ht="27" hidden="1" customHeight="1" x14ac:dyDescent="0.25">
      <c r="A437" s="103">
        <v>43677</v>
      </c>
      <c r="B437" s="104" t="s">
        <v>2922</v>
      </c>
      <c r="C437" s="105">
        <v>4</v>
      </c>
      <c r="D437" s="104" t="s">
        <v>16</v>
      </c>
      <c r="E437" s="104" t="s">
        <v>2031</v>
      </c>
      <c r="F437" s="104" t="s">
        <v>299</v>
      </c>
      <c r="G437" s="104" t="s">
        <v>300</v>
      </c>
      <c r="H437" s="104" t="s">
        <v>2898</v>
      </c>
      <c r="I437" s="104" t="s">
        <v>2839</v>
      </c>
      <c r="J437" s="104" t="s">
        <v>2896</v>
      </c>
      <c r="K437" s="104" t="s">
        <v>2897</v>
      </c>
      <c r="L437" s="111" t="s">
        <v>2829</v>
      </c>
      <c r="M437" s="104" t="s">
        <v>2830</v>
      </c>
      <c r="N437" s="107">
        <v>13795368.359999999</v>
      </c>
      <c r="O437" s="107">
        <v>14000000</v>
      </c>
      <c r="P437" s="107">
        <v>11666666.666666666</v>
      </c>
      <c r="Q437" s="107">
        <v>13956423.83</v>
      </c>
      <c r="R437" s="107">
        <v>2289757.1633333336</v>
      </c>
      <c r="S437" s="107">
        <v>19.626489971428573</v>
      </c>
      <c r="T437" s="104" t="s">
        <v>2847</v>
      </c>
    </row>
    <row r="438" spans="1:20" ht="27" hidden="1" customHeight="1" x14ac:dyDescent="0.25">
      <c r="A438" s="103">
        <v>43677</v>
      </c>
      <c r="B438" s="104" t="s">
        <v>2922</v>
      </c>
      <c r="C438" s="105">
        <v>4</v>
      </c>
      <c r="D438" s="104" t="s">
        <v>16</v>
      </c>
      <c r="E438" s="104" t="s">
        <v>2031</v>
      </c>
      <c r="F438" s="104" t="s">
        <v>299</v>
      </c>
      <c r="G438" s="104" t="s">
        <v>300</v>
      </c>
      <c r="H438" s="104" t="s">
        <v>2898</v>
      </c>
      <c r="I438" s="104" t="s">
        <v>2839</v>
      </c>
      <c r="J438" s="104" t="s">
        <v>2896</v>
      </c>
      <c r="K438" s="104" t="s">
        <v>2897</v>
      </c>
      <c r="L438" s="111" t="s">
        <v>2831</v>
      </c>
      <c r="M438" s="104" t="s">
        <v>2832</v>
      </c>
      <c r="N438" s="107">
        <v>12100818.539999999</v>
      </c>
      <c r="O438" s="107">
        <v>12000000</v>
      </c>
      <c r="P438" s="107">
        <v>10000000</v>
      </c>
      <c r="Q438" s="107">
        <v>8077953.3999999994</v>
      </c>
      <c r="R438" s="107">
        <v>-1922046.6</v>
      </c>
      <c r="S438" s="107">
        <v>-19.220465999999998</v>
      </c>
      <c r="T438" s="104" t="s">
        <v>2846</v>
      </c>
    </row>
    <row r="439" spans="1:20" ht="27" hidden="1" customHeight="1" x14ac:dyDescent="0.25">
      <c r="A439" s="103">
        <v>43677</v>
      </c>
      <c r="B439" s="104" t="s">
        <v>2922</v>
      </c>
      <c r="C439" s="105">
        <v>4</v>
      </c>
      <c r="D439" s="104" t="s">
        <v>16</v>
      </c>
      <c r="E439" s="104" t="s">
        <v>2031</v>
      </c>
      <c r="F439" s="104" t="s">
        <v>299</v>
      </c>
      <c r="G439" s="104" t="s">
        <v>300</v>
      </c>
      <c r="H439" s="104" t="s">
        <v>2898</v>
      </c>
      <c r="I439" s="104" t="s">
        <v>2839</v>
      </c>
      <c r="J439" s="104" t="s">
        <v>2896</v>
      </c>
      <c r="K439" s="104" t="s">
        <v>2897</v>
      </c>
      <c r="L439" s="111" t="s">
        <v>2833</v>
      </c>
      <c r="M439" s="104" t="s">
        <v>2834</v>
      </c>
      <c r="N439" s="107">
        <v>38404298.280000001</v>
      </c>
      <c r="O439" s="107">
        <v>46400000</v>
      </c>
      <c r="P439" s="107">
        <v>38666666.666666664</v>
      </c>
      <c r="Q439" s="107">
        <v>37536727.490000002</v>
      </c>
      <c r="R439" s="107">
        <v>-1129939.1766666668</v>
      </c>
      <c r="S439" s="107">
        <v>-2.9222564913793105</v>
      </c>
      <c r="T439" s="104" t="s">
        <v>2846</v>
      </c>
    </row>
    <row r="440" spans="1:20" ht="27" hidden="1" customHeight="1" x14ac:dyDescent="0.25">
      <c r="A440" s="103">
        <v>43677</v>
      </c>
      <c r="B440" s="104" t="s">
        <v>2922</v>
      </c>
      <c r="C440" s="105">
        <v>4</v>
      </c>
      <c r="D440" s="104" t="s">
        <v>16</v>
      </c>
      <c r="E440" s="104" t="s">
        <v>2031</v>
      </c>
      <c r="F440" s="104" t="s">
        <v>299</v>
      </c>
      <c r="G440" s="104" t="s">
        <v>300</v>
      </c>
      <c r="H440" s="104" t="s">
        <v>2898</v>
      </c>
      <c r="I440" s="104" t="s">
        <v>2839</v>
      </c>
      <c r="J440" s="104" t="s">
        <v>2896</v>
      </c>
      <c r="K440" s="104" t="s">
        <v>2897</v>
      </c>
      <c r="L440" s="111" t="s">
        <v>2835</v>
      </c>
      <c r="M440" s="104" t="s">
        <v>2836</v>
      </c>
      <c r="N440" s="107">
        <v>585201.25</v>
      </c>
      <c r="O440" s="107">
        <v>1000000</v>
      </c>
      <c r="P440" s="107">
        <v>833333.33333333337</v>
      </c>
      <c r="Q440" s="107">
        <v>254777.25999999998</v>
      </c>
      <c r="R440" s="107">
        <v>-578556.07333333336</v>
      </c>
      <c r="S440" s="107">
        <v>-69.426728800000006</v>
      </c>
      <c r="T440" s="104" t="s">
        <v>2846</v>
      </c>
    </row>
    <row r="441" spans="1:20" ht="27" hidden="1" customHeight="1" x14ac:dyDescent="0.25">
      <c r="A441" s="103">
        <v>43677</v>
      </c>
      <c r="B441" s="104" t="s">
        <v>2922</v>
      </c>
      <c r="C441" s="105">
        <v>4</v>
      </c>
      <c r="D441" s="104" t="s">
        <v>16</v>
      </c>
      <c r="E441" s="104" t="s">
        <v>2031</v>
      </c>
      <c r="F441" s="104" t="s">
        <v>299</v>
      </c>
      <c r="G441" s="104" t="s">
        <v>300</v>
      </c>
      <c r="H441" s="104" t="s">
        <v>2898</v>
      </c>
      <c r="I441" s="104" t="s">
        <v>2839</v>
      </c>
      <c r="J441" s="104" t="s">
        <v>2896</v>
      </c>
      <c r="K441" s="104" t="s">
        <v>2897</v>
      </c>
      <c r="L441" s="111" t="s">
        <v>2837</v>
      </c>
      <c r="M441" s="104" t="s">
        <v>2838</v>
      </c>
      <c r="N441" s="107">
        <v>15399379.02</v>
      </c>
      <c r="O441" s="107">
        <v>13900000</v>
      </c>
      <c r="P441" s="107">
        <v>11583333.333333332</v>
      </c>
      <c r="Q441" s="107">
        <v>11137888.140000001</v>
      </c>
      <c r="R441" s="107">
        <v>-445445.19333333336</v>
      </c>
      <c r="S441" s="107">
        <v>-3.8455700143884894</v>
      </c>
      <c r="T441" s="104" t="s">
        <v>2846</v>
      </c>
    </row>
    <row r="442" spans="1:20" ht="27" hidden="1" customHeight="1" x14ac:dyDescent="0.25">
      <c r="A442" s="103">
        <v>43677</v>
      </c>
      <c r="B442" s="104" t="s">
        <v>2922</v>
      </c>
      <c r="C442" s="105">
        <v>4</v>
      </c>
      <c r="D442" s="104" t="s">
        <v>16</v>
      </c>
      <c r="E442" s="104" t="s">
        <v>2031</v>
      </c>
      <c r="F442" s="104" t="s">
        <v>299</v>
      </c>
      <c r="G442" s="104" t="s">
        <v>300</v>
      </c>
      <c r="H442" s="104" t="s">
        <v>2898</v>
      </c>
      <c r="I442" s="104" t="s">
        <v>2839</v>
      </c>
      <c r="J442" s="104" t="s">
        <v>2896</v>
      </c>
      <c r="K442" s="104" t="s">
        <v>2897</v>
      </c>
      <c r="L442" s="111" t="s">
        <v>2880</v>
      </c>
      <c r="M442" s="104" t="s">
        <v>2881</v>
      </c>
      <c r="N442" s="107">
        <v>1079402.1200000001</v>
      </c>
      <c r="O442" s="107">
        <v>100000</v>
      </c>
      <c r="P442" s="107">
        <v>83333.333333333343</v>
      </c>
      <c r="Q442" s="107">
        <v>309515.09999999998</v>
      </c>
      <c r="R442" s="107">
        <v>226181.76666666669</v>
      </c>
      <c r="S442" s="107">
        <v>271.41811999999999</v>
      </c>
      <c r="T442" s="104" t="s">
        <v>2847</v>
      </c>
    </row>
    <row r="443" spans="1:20" ht="27" hidden="1" customHeight="1" x14ac:dyDescent="0.25">
      <c r="A443" s="103">
        <v>43677</v>
      </c>
      <c r="B443" s="104" t="s">
        <v>2922</v>
      </c>
      <c r="C443" s="105">
        <v>4</v>
      </c>
      <c r="D443" s="104" t="s">
        <v>16</v>
      </c>
      <c r="E443" s="104" t="s">
        <v>2031</v>
      </c>
      <c r="F443" s="104" t="s">
        <v>299</v>
      </c>
      <c r="G443" s="104" t="s">
        <v>300</v>
      </c>
      <c r="H443" s="104" t="s">
        <v>2899</v>
      </c>
      <c r="I443" s="104" t="s">
        <v>2900</v>
      </c>
      <c r="J443" s="104" t="s">
        <v>2898</v>
      </c>
      <c r="K443" s="104" t="s">
        <v>1944</v>
      </c>
      <c r="L443" s="113" t="s">
        <v>2855</v>
      </c>
      <c r="M443" s="104" t="s">
        <v>2901</v>
      </c>
      <c r="N443" s="107">
        <v>-5302965.62</v>
      </c>
      <c r="O443" s="107">
        <v>0</v>
      </c>
      <c r="P443" s="107">
        <v>0</v>
      </c>
      <c r="Q443" s="107">
        <v>-53188666.739999995</v>
      </c>
      <c r="R443" s="107">
        <v>-53188666.740000002</v>
      </c>
      <c r="S443" s="108"/>
      <c r="T443" s="104" t="s">
        <v>2847</v>
      </c>
    </row>
    <row r="444" spans="1:20" ht="27" hidden="1" customHeight="1" x14ac:dyDescent="0.25">
      <c r="A444" s="103">
        <v>43677</v>
      </c>
      <c r="B444" s="104" t="s">
        <v>2922</v>
      </c>
      <c r="C444" s="105">
        <v>4</v>
      </c>
      <c r="D444" s="104" t="s">
        <v>16</v>
      </c>
      <c r="E444" s="104" t="s">
        <v>2031</v>
      </c>
      <c r="F444" s="104" t="s">
        <v>299</v>
      </c>
      <c r="G444" s="104" t="s">
        <v>300</v>
      </c>
      <c r="H444" s="104" t="s">
        <v>2902</v>
      </c>
      <c r="I444" s="104" t="s">
        <v>2903</v>
      </c>
      <c r="J444" s="104" t="s">
        <v>2904</v>
      </c>
      <c r="K444" s="104" t="s">
        <v>1944</v>
      </c>
      <c r="L444" s="113" t="s">
        <v>2856</v>
      </c>
      <c r="M444" s="104" t="s">
        <v>2905</v>
      </c>
      <c r="N444" s="107">
        <v>68608043.209999993</v>
      </c>
      <c r="O444" s="107">
        <v>0</v>
      </c>
      <c r="P444" s="107">
        <v>0</v>
      </c>
      <c r="Q444" s="107">
        <v>56885704.980000012</v>
      </c>
      <c r="R444" s="107">
        <v>56885704.979999997</v>
      </c>
      <c r="S444" s="108"/>
      <c r="T444" s="104" t="s">
        <v>2846</v>
      </c>
    </row>
    <row r="445" spans="1:20" ht="27" hidden="1" customHeight="1" x14ac:dyDescent="0.25">
      <c r="A445" s="103">
        <v>43677</v>
      </c>
      <c r="B445" s="104" t="s">
        <v>2922</v>
      </c>
      <c r="C445" s="105">
        <v>4</v>
      </c>
      <c r="D445" s="104" t="s">
        <v>16</v>
      </c>
      <c r="E445" s="104" t="s">
        <v>2031</v>
      </c>
      <c r="F445" s="104" t="s">
        <v>299</v>
      </c>
      <c r="G445" s="104" t="s">
        <v>300</v>
      </c>
      <c r="H445" s="104" t="s">
        <v>2902</v>
      </c>
      <c r="I445" s="104" t="s">
        <v>2903</v>
      </c>
      <c r="J445" s="104" t="s">
        <v>2904</v>
      </c>
      <c r="K445" s="104" t="s">
        <v>1944</v>
      </c>
      <c r="L445" s="113" t="s">
        <v>2857</v>
      </c>
      <c r="M445" s="104" t="s">
        <v>2906</v>
      </c>
      <c r="N445" s="107">
        <v>-142265116.22999999</v>
      </c>
      <c r="O445" s="107">
        <v>0</v>
      </c>
      <c r="P445" s="107">
        <v>0</v>
      </c>
      <c r="Q445" s="107">
        <v>-168515657.43000001</v>
      </c>
      <c r="R445" s="107">
        <v>-168515657.43000001</v>
      </c>
      <c r="S445" s="108"/>
      <c r="T445" s="104" t="s">
        <v>2846</v>
      </c>
    </row>
    <row r="446" spans="1:20" ht="24.75" hidden="1" customHeight="1" x14ac:dyDescent="0.25">
      <c r="A446" s="103">
        <v>43677</v>
      </c>
      <c r="B446" s="104" t="s">
        <v>2922</v>
      </c>
      <c r="C446" s="105">
        <v>4</v>
      </c>
      <c r="D446" s="104" t="s">
        <v>16</v>
      </c>
      <c r="E446" s="104" t="s">
        <v>2020</v>
      </c>
      <c r="F446" s="104" t="s">
        <v>238</v>
      </c>
      <c r="G446" s="104" t="s">
        <v>239</v>
      </c>
      <c r="H446" s="104" t="s">
        <v>2896</v>
      </c>
      <c r="I446" s="104" t="s">
        <v>2811</v>
      </c>
      <c r="J446" s="104" t="s">
        <v>2896</v>
      </c>
      <c r="K446" s="104" t="s">
        <v>2897</v>
      </c>
      <c r="L446" s="109" t="s">
        <v>2790</v>
      </c>
      <c r="M446" s="104" t="s">
        <v>2791</v>
      </c>
      <c r="N446" s="107">
        <v>387576344.75999999</v>
      </c>
      <c r="O446" s="107">
        <v>425000000</v>
      </c>
      <c r="P446" s="107">
        <v>354166666.66666669</v>
      </c>
      <c r="Q446" s="107">
        <v>358587657.56999993</v>
      </c>
      <c r="R446" s="107">
        <v>4420990.9033333333</v>
      </c>
      <c r="S446" s="107">
        <v>1.2482797844705884</v>
      </c>
      <c r="T446" s="104" t="s">
        <v>2846</v>
      </c>
    </row>
    <row r="447" spans="1:20" ht="24.75" hidden="1" customHeight="1" x14ac:dyDescent="0.25">
      <c r="A447" s="103">
        <v>43677</v>
      </c>
      <c r="B447" s="104" t="s">
        <v>2922</v>
      </c>
      <c r="C447" s="105">
        <v>4</v>
      </c>
      <c r="D447" s="104" t="s">
        <v>16</v>
      </c>
      <c r="E447" s="104" t="s">
        <v>2020</v>
      </c>
      <c r="F447" s="104" t="s">
        <v>238</v>
      </c>
      <c r="G447" s="104" t="s">
        <v>239</v>
      </c>
      <c r="H447" s="104" t="s">
        <v>2896</v>
      </c>
      <c r="I447" s="104" t="s">
        <v>2811</v>
      </c>
      <c r="J447" s="104" t="s">
        <v>2896</v>
      </c>
      <c r="K447" s="104" t="s">
        <v>2897</v>
      </c>
      <c r="L447" s="109" t="s">
        <v>2792</v>
      </c>
      <c r="M447" s="104" t="s">
        <v>2793</v>
      </c>
      <c r="N447" s="107">
        <v>1686110</v>
      </c>
      <c r="O447" s="107">
        <v>1800000</v>
      </c>
      <c r="P447" s="107">
        <v>1500000</v>
      </c>
      <c r="Q447" s="107">
        <v>1589989</v>
      </c>
      <c r="R447" s="107">
        <v>89989</v>
      </c>
      <c r="S447" s="107">
        <v>5.9992666666666672</v>
      </c>
      <c r="T447" s="104" t="s">
        <v>2846</v>
      </c>
    </row>
    <row r="448" spans="1:20" ht="24.75" hidden="1" customHeight="1" x14ac:dyDescent="0.25">
      <c r="A448" s="103">
        <v>43677</v>
      </c>
      <c r="B448" s="104" t="s">
        <v>2922</v>
      </c>
      <c r="C448" s="105">
        <v>4</v>
      </c>
      <c r="D448" s="104" t="s">
        <v>16</v>
      </c>
      <c r="E448" s="104" t="s">
        <v>2020</v>
      </c>
      <c r="F448" s="104" t="s">
        <v>238</v>
      </c>
      <c r="G448" s="104" t="s">
        <v>239</v>
      </c>
      <c r="H448" s="104" t="s">
        <v>2896</v>
      </c>
      <c r="I448" s="104" t="s">
        <v>2811</v>
      </c>
      <c r="J448" s="104" t="s">
        <v>2896</v>
      </c>
      <c r="K448" s="104" t="s">
        <v>2897</v>
      </c>
      <c r="L448" s="109" t="s">
        <v>2794</v>
      </c>
      <c r="M448" s="104" t="s">
        <v>2795</v>
      </c>
      <c r="N448" s="107">
        <v>8292122.75</v>
      </c>
      <c r="O448" s="107">
        <v>9000000</v>
      </c>
      <c r="P448" s="107">
        <v>7500000</v>
      </c>
      <c r="Q448" s="107">
        <v>6777505.8499999996</v>
      </c>
      <c r="R448" s="107">
        <v>-722494.15</v>
      </c>
      <c r="S448" s="107">
        <v>-9.6332553333333326</v>
      </c>
      <c r="T448" s="104" t="s">
        <v>2847</v>
      </c>
    </row>
    <row r="449" spans="1:20" ht="24.75" hidden="1" customHeight="1" x14ac:dyDescent="0.25">
      <c r="A449" s="103">
        <v>43677</v>
      </c>
      <c r="B449" s="104" t="s">
        <v>2922</v>
      </c>
      <c r="C449" s="105">
        <v>4</v>
      </c>
      <c r="D449" s="104" t="s">
        <v>16</v>
      </c>
      <c r="E449" s="104" t="s">
        <v>2020</v>
      </c>
      <c r="F449" s="104" t="s">
        <v>238</v>
      </c>
      <c r="G449" s="104" t="s">
        <v>239</v>
      </c>
      <c r="H449" s="104" t="s">
        <v>2896</v>
      </c>
      <c r="I449" s="104" t="s">
        <v>2811</v>
      </c>
      <c r="J449" s="104" t="s">
        <v>2896</v>
      </c>
      <c r="K449" s="104" t="s">
        <v>2897</v>
      </c>
      <c r="L449" s="109" t="s">
        <v>2797</v>
      </c>
      <c r="M449" s="104" t="s">
        <v>2798</v>
      </c>
      <c r="N449" s="107">
        <v>201214006.53</v>
      </c>
      <c r="O449" s="107">
        <v>215000000</v>
      </c>
      <c r="P449" s="107">
        <v>179166666.66666666</v>
      </c>
      <c r="Q449" s="107">
        <v>173005878.50999999</v>
      </c>
      <c r="R449" s="107">
        <v>-6160788.1566666663</v>
      </c>
      <c r="S449" s="107">
        <v>-3.43857943627907</v>
      </c>
      <c r="T449" s="104" t="s">
        <v>2847</v>
      </c>
    </row>
    <row r="450" spans="1:20" ht="24.75" hidden="1" customHeight="1" x14ac:dyDescent="0.25">
      <c r="A450" s="103">
        <v>43677</v>
      </c>
      <c r="B450" s="104" t="s">
        <v>2922</v>
      </c>
      <c r="C450" s="105">
        <v>4</v>
      </c>
      <c r="D450" s="104" t="s">
        <v>16</v>
      </c>
      <c r="E450" s="104" t="s">
        <v>2020</v>
      </c>
      <c r="F450" s="104" t="s">
        <v>238</v>
      </c>
      <c r="G450" s="104" t="s">
        <v>239</v>
      </c>
      <c r="H450" s="104" t="s">
        <v>2896</v>
      </c>
      <c r="I450" s="104" t="s">
        <v>2811</v>
      </c>
      <c r="J450" s="104" t="s">
        <v>2896</v>
      </c>
      <c r="K450" s="104" t="s">
        <v>2897</v>
      </c>
      <c r="L450" s="109" t="s">
        <v>2799</v>
      </c>
      <c r="M450" s="104" t="s">
        <v>2800</v>
      </c>
      <c r="N450" s="107">
        <v>140452878.90000001</v>
      </c>
      <c r="O450" s="107">
        <v>154000000</v>
      </c>
      <c r="P450" s="107">
        <v>128333333.33333334</v>
      </c>
      <c r="Q450" s="107">
        <v>111388140.59</v>
      </c>
      <c r="R450" s="107">
        <v>-16945192.743333332</v>
      </c>
      <c r="S450" s="107">
        <v>-13.204046293506492</v>
      </c>
      <c r="T450" s="104" t="s">
        <v>2847</v>
      </c>
    </row>
    <row r="451" spans="1:20" ht="24.75" hidden="1" customHeight="1" x14ac:dyDescent="0.25">
      <c r="A451" s="103">
        <v>43677</v>
      </c>
      <c r="B451" s="104" t="s">
        <v>2922</v>
      </c>
      <c r="C451" s="105">
        <v>4</v>
      </c>
      <c r="D451" s="104" t="s">
        <v>16</v>
      </c>
      <c r="E451" s="104" t="s">
        <v>2020</v>
      </c>
      <c r="F451" s="104" t="s">
        <v>238</v>
      </c>
      <c r="G451" s="104" t="s">
        <v>239</v>
      </c>
      <c r="H451" s="104" t="s">
        <v>2896</v>
      </c>
      <c r="I451" s="104" t="s">
        <v>2811</v>
      </c>
      <c r="J451" s="104" t="s">
        <v>2896</v>
      </c>
      <c r="K451" s="104" t="s">
        <v>2897</v>
      </c>
      <c r="L451" s="109" t="s">
        <v>2801</v>
      </c>
      <c r="M451" s="104" t="s">
        <v>2802</v>
      </c>
      <c r="N451" s="107">
        <v>11410261.58</v>
      </c>
      <c r="O451" s="107">
        <v>7600000</v>
      </c>
      <c r="P451" s="107">
        <v>6333333.333333333</v>
      </c>
      <c r="Q451" s="107">
        <v>5537867.5999999996</v>
      </c>
      <c r="R451" s="107">
        <v>-795465.7333333334</v>
      </c>
      <c r="S451" s="107">
        <v>-12.559985263157895</v>
      </c>
      <c r="T451" s="104" t="s">
        <v>2847</v>
      </c>
    </row>
    <row r="452" spans="1:20" ht="24.75" hidden="1" customHeight="1" x14ac:dyDescent="0.25">
      <c r="A452" s="103">
        <v>43677</v>
      </c>
      <c r="B452" s="104" t="s">
        <v>2922</v>
      </c>
      <c r="C452" s="105">
        <v>4</v>
      </c>
      <c r="D452" s="104" t="s">
        <v>16</v>
      </c>
      <c r="E452" s="104" t="s">
        <v>2020</v>
      </c>
      <c r="F452" s="104" t="s">
        <v>238</v>
      </c>
      <c r="G452" s="104" t="s">
        <v>239</v>
      </c>
      <c r="H452" s="104" t="s">
        <v>2896</v>
      </c>
      <c r="I452" s="104" t="s">
        <v>2811</v>
      </c>
      <c r="J452" s="104" t="s">
        <v>2896</v>
      </c>
      <c r="K452" s="104" t="s">
        <v>2897</v>
      </c>
      <c r="L452" s="109" t="s">
        <v>2803</v>
      </c>
      <c r="M452" s="104" t="s">
        <v>2804</v>
      </c>
      <c r="N452" s="107">
        <v>138527415.09999999</v>
      </c>
      <c r="O452" s="107">
        <v>145000000</v>
      </c>
      <c r="P452" s="107">
        <v>120833333.33333333</v>
      </c>
      <c r="Q452" s="107">
        <v>117655764.08999999</v>
      </c>
      <c r="R452" s="107">
        <v>-3177569.2433333336</v>
      </c>
      <c r="S452" s="107">
        <v>-2.6297124772413798</v>
      </c>
      <c r="T452" s="104" t="s">
        <v>2847</v>
      </c>
    </row>
    <row r="453" spans="1:20" ht="24.75" hidden="1" customHeight="1" x14ac:dyDescent="0.25">
      <c r="A453" s="103">
        <v>43677</v>
      </c>
      <c r="B453" s="104" t="s">
        <v>2922</v>
      </c>
      <c r="C453" s="105">
        <v>4</v>
      </c>
      <c r="D453" s="104" t="s">
        <v>16</v>
      </c>
      <c r="E453" s="104" t="s">
        <v>2020</v>
      </c>
      <c r="F453" s="104" t="s">
        <v>238</v>
      </c>
      <c r="G453" s="104" t="s">
        <v>239</v>
      </c>
      <c r="H453" s="104" t="s">
        <v>2896</v>
      </c>
      <c r="I453" s="104" t="s">
        <v>2811</v>
      </c>
      <c r="J453" s="104" t="s">
        <v>2896</v>
      </c>
      <c r="K453" s="104" t="s">
        <v>2897</v>
      </c>
      <c r="L453" s="109" t="s">
        <v>2805</v>
      </c>
      <c r="M453" s="104" t="s">
        <v>2806</v>
      </c>
      <c r="N453" s="107">
        <v>362798848.49000001</v>
      </c>
      <c r="O453" s="107">
        <v>370000000</v>
      </c>
      <c r="P453" s="107">
        <v>308333333.33333331</v>
      </c>
      <c r="Q453" s="107">
        <v>310484839.19</v>
      </c>
      <c r="R453" s="107">
        <v>2151505.8566666665</v>
      </c>
      <c r="S453" s="107">
        <v>0.6977856832432433</v>
      </c>
      <c r="T453" s="104" t="s">
        <v>2846</v>
      </c>
    </row>
    <row r="454" spans="1:20" ht="24.75" hidden="1" customHeight="1" x14ac:dyDescent="0.25">
      <c r="A454" s="103">
        <v>43677</v>
      </c>
      <c r="B454" s="104" t="s">
        <v>2922</v>
      </c>
      <c r="C454" s="105">
        <v>4</v>
      </c>
      <c r="D454" s="104" t="s">
        <v>16</v>
      </c>
      <c r="E454" s="104" t="s">
        <v>2020</v>
      </c>
      <c r="F454" s="104" t="s">
        <v>238</v>
      </c>
      <c r="G454" s="104" t="s">
        <v>239</v>
      </c>
      <c r="H454" s="104" t="s">
        <v>2896</v>
      </c>
      <c r="I454" s="104" t="s">
        <v>2811</v>
      </c>
      <c r="J454" s="104" t="s">
        <v>2896</v>
      </c>
      <c r="K454" s="104" t="s">
        <v>2897</v>
      </c>
      <c r="L454" s="109" t="s">
        <v>2807</v>
      </c>
      <c r="M454" s="104" t="s">
        <v>2808</v>
      </c>
      <c r="N454" s="107">
        <v>59899690.240000002</v>
      </c>
      <c r="O454" s="107">
        <v>110000000</v>
      </c>
      <c r="P454" s="107">
        <v>91666666.666666672</v>
      </c>
      <c r="Q454" s="107">
        <v>78148550.719999999</v>
      </c>
      <c r="R454" s="107">
        <v>-13518115.946666665</v>
      </c>
      <c r="S454" s="107">
        <v>-14.747035578181819</v>
      </c>
      <c r="T454" s="104" t="s">
        <v>2847</v>
      </c>
    </row>
    <row r="455" spans="1:20" ht="24.75" hidden="1" customHeight="1" x14ac:dyDescent="0.25">
      <c r="A455" s="103">
        <v>43677</v>
      </c>
      <c r="B455" s="104" t="s">
        <v>2922</v>
      </c>
      <c r="C455" s="105">
        <v>4</v>
      </c>
      <c r="D455" s="104" t="s">
        <v>16</v>
      </c>
      <c r="E455" s="104" t="s">
        <v>2020</v>
      </c>
      <c r="F455" s="104" t="s">
        <v>238</v>
      </c>
      <c r="G455" s="104" t="s">
        <v>239</v>
      </c>
      <c r="H455" s="104" t="s">
        <v>2896</v>
      </c>
      <c r="I455" s="104" t="s">
        <v>2811</v>
      </c>
      <c r="J455" s="104" t="s">
        <v>2896</v>
      </c>
      <c r="K455" s="104" t="s">
        <v>2897</v>
      </c>
      <c r="L455" s="109" t="s">
        <v>2878</v>
      </c>
      <c r="M455" s="104" t="s">
        <v>2879</v>
      </c>
      <c r="N455" s="107">
        <v>117595774.77</v>
      </c>
      <c r="O455" s="107">
        <v>0</v>
      </c>
      <c r="P455" s="107">
        <v>0</v>
      </c>
      <c r="Q455" s="107">
        <v>35000</v>
      </c>
      <c r="R455" s="107">
        <v>35000</v>
      </c>
      <c r="S455" s="108"/>
      <c r="T455" s="104" t="s">
        <v>2846</v>
      </c>
    </row>
    <row r="456" spans="1:20" ht="24.75" hidden="1" customHeight="1" x14ac:dyDescent="0.25">
      <c r="A456" s="103">
        <v>43677</v>
      </c>
      <c r="B456" s="104" t="s">
        <v>2922</v>
      </c>
      <c r="C456" s="105">
        <v>4</v>
      </c>
      <c r="D456" s="104" t="s">
        <v>16</v>
      </c>
      <c r="E456" s="104" t="s">
        <v>2020</v>
      </c>
      <c r="F456" s="104" t="s">
        <v>238</v>
      </c>
      <c r="G456" s="104" t="s">
        <v>239</v>
      </c>
      <c r="H456" s="104" t="s">
        <v>2896</v>
      </c>
      <c r="I456" s="104" t="s">
        <v>2811</v>
      </c>
      <c r="J456" s="104" t="s">
        <v>2896</v>
      </c>
      <c r="K456" s="104" t="s">
        <v>2897</v>
      </c>
      <c r="L456" s="109" t="s">
        <v>2809</v>
      </c>
      <c r="M456" s="104" t="s">
        <v>2810</v>
      </c>
      <c r="N456" s="107">
        <v>39133717.909999996</v>
      </c>
      <c r="O456" s="107">
        <v>20116523.140000001</v>
      </c>
      <c r="P456" s="107">
        <v>16763769.283333333</v>
      </c>
      <c r="Q456" s="107">
        <v>20105523.140000001</v>
      </c>
      <c r="R456" s="107">
        <v>3341753.8566666669</v>
      </c>
      <c r="S456" s="107">
        <v>19.934382299027842</v>
      </c>
      <c r="T456" s="104" t="s">
        <v>2846</v>
      </c>
    </row>
    <row r="457" spans="1:20" ht="24.75" hidden="1" customHeight="1" x14ac:dyDescent="0.25">
      <c r="A457" s="103">
        <v>43677</v>
      </c>
      <c r="B457" s="104" t="s">
        <v>2922</v>
      </c>
      <c r="C457" s="105">
        <v>4</v>
      </c>
      <c r="D457" s="104" t="s">
        <v>16</v>
      </c>
      <c r="E457" s="104" t="s">
        <v>2020</v>
      </c>
      <c r="F457" s="104" t="s">
        <v>238</v>
      </c>
      <c r="G457" s="104" t="s">
        <v>239</v>
      </c>
      <c r="H457" s="104" t="s">
        <v>2896</v>
      </c>
      <c r="I457" s="104" t="s">
        <v>2811</v>
      </c>
      <c r="J457" s="104" t="s">
        <v>2896</v>
      </c>
      <c r="K457" s="104" t="s">
        <v>2897</v>
      </c>
      <c r="L457" s="109" t="s">
        <v>2872</v>
      </c>
      <c r="M457" s="104" t="s">
        <v>2796</v>
      </c>
      <c r="N457" s="107">
        <v>20975972.789999999</v>
      </c>
      <c r="O457" s="107">
        <v>26000000</v>
      </c>
      <c r="P457" s="107">
        <v>21666666.666666664</v>
      </c>
      <c r="Q457" s="107">
        <v>21658732.140000004</v>
      </c>
      <c r="R457" s="107">
        <v>-7934.5266666666666</v>
      </c>
      <c r="S457" s="107">
        <v>-3.6620892307692311E-2</v>
      </c>
      <c r="T457" s="104" t="s">
        <v>2847</v>
      </c>
    </row>
    <row r="458" spans="1:20" ht="24.75" hidden="1" customHeight="1" x14ac:dyDescent="0.25">
      <c r="A458" s="103">
        <v>43677</v>
      </c>
      <c r="B458" s="104" t="s">
        <v>2922</v>
      </c>
      <c r="C458" s="105">
        <v>4</v>
      </c>
      <c r="D458" s="104" t="s">
        <v>16</v>
      </c>
      <c r="E458" s="104" t="s">
        <v>2020</v>
      </c>
      <c r="F458" s="104" t="s">
        <v>238</v>
      </c>
      <c r="G458" s="104" t="s">
        <v>239</v>
      </c>
      <c r="H458" s="104" t="s">
        <v>2898</v>
      </c>
      <c r="I458" s="104" t="s">
        <v>2839</v>
      </c>
      <c r="J458" s="104" t="s">
        <v>2896</v>
      </c>
      <c r="K458" s="104" t="s">
        <v>2897</v>
      </c>
      <c r="L458" s="111" t="s">
        <v>2812</v>
      </c>
      <c r="M458" s="104" t="s">
        <v>2813</v>
      </c>
      <c r="N458" s="107">
        <v>258118742.34</v>
      </c>
      <c r="O458" s="107">
        <v>280000000</v>
      </c>
      <c r="P458" s="107">
        <v>233333333.33333331</v>
      </c>
      <c r="Q458" s="107">
        <v>204503202.41</v>
      </c>
      <c r="R458" s="107">
        <v>-28830130.923333332</v>
      </c>
      <c r="S458" s="107">
        <v>-12.355770395714286</v>
      </c>
      <c r="T458" s="104" t="s">
        <v>2846</v>
      </c>
    </row>
    <row r="459" spans="1:20" ht="24.75" hidden="1" customHeight="1" x14ac:dyDescent="0.25">
      <c r="A459" s="103">
        <v>43677</v>
      </c>
      <c r="B459" s="104" t="s">
        <v>2922</v>
      </c>
      <c r="C459" s="105">
        <v>4</v>
      </c>
      <c r="D459" s="104" t="s">
        <v>16</v>
      </c>
      <c r="E459" s="104" t="s">
        <v>2020</v>
      </c>
      <c r="F459" s="104" t="s">
        <v>238</v>
      </c>
      <c r="G459" s="104" t="s">
        <v>239</v>
      </c>
      <c r="H459" s="104" t="s">
        <v>2898</v>
      </c>
      <c r="I459" s="104" t="s">
        <v>2839</v>
      </c>
      <c r="J459" s="104" t="s">
        <v>2896</v>
      </c>
      <c r="K459" s="104" t="s">
        <v>2897</v>
      </c>
      <c r="L459" s="111" t="s">
        <v>2814</v>
      </c>
      <c r="M459" s="104" t="s">
        <v>2815</v>
      </c>
      <c r="N459" s="107">
        <v>117026094.34999999</v>
      </c>
      <c r="O459" s="107">
        <v>162000000</v>
      </c>
      <c r="P459" s="107">
        <v>135000000</v>
      </c>
      <c r="Q459" s="107">
        <v>156702889.11000001</v>
      </c>
      <c r="R459" s="107">
        <v>21702889.109999999</v>
      </c>
      <c r="S459" s="107">
        <v>16.076214155555554</v>
      </c>
      <c r="T459" s="104" t="s">
        <v>2847</v>
      </c>
    </row>
    <row r="460" spans="1:20" ht="24.75" hidden="1" customHeight="1" x14ac:dyDescent="0.25">
      <c r="A460" s="103">
        <v>43677</v>
      </c>
      <c r="B460" s="104" t="s">
        <v>2922</v>
      </c>
      <c r="C460" s="105">
        <v>4</v>
      </c>
      <c r="D460" s="104" t="s">
        <v>16</v>
      </c>
      <c r="E460" s="104" t="s">
        <v>2020</v>
      </c>
      <c r="F460" s="104" t="s">
        <v>238</v>
      </c>
      <c r="G460" s="104" t="s">
        <v>239</v>
      </c>
      <c r="H460" s="104" t="s">
        <v>2898</v>
      </c>
      <c r="I460" s="104" t="s">
        <v>2839</v>
      </c>
      <c r="J460" s="104" t="s">
        <v>2896</v>
      </c>
      <c r="K460" s="104" t="s">
        <v>2897</v>
      </c>
      <c r="L460" s="111" t="s">
        <v>2816</v>
      </c>
      <c r="M460" s="104" t="s">
        <v>2817</v>
      </c>
      <c r="N460" s="107">
        <v>1676693.36</v>
      </c>
      <c r="O460" s="107">
        <v>1000000</v>
      </c>
      <c r="P460" s="107">
        <v>833333.33333333337</v>
      </c>
      <c r="Q460" s="107">
        <v>1125611.18</v>
      </c>
      <c r="R460" s="107">
        <v>292277.84666666668</v>
      </c>
      <c r="S460" s="107">
        <v>35.073341599999999</v>
      </c>
      <c r="T460" s="104" t="s">
        <v>2847</v>
      </c>
    </row>
    <row r="461" spans="1:20" ht="24.75" hidden="1" customHeight="1" x14ac:dyDescent="0.25">
      <c r="A461" s="103">
        <v>43677</v>
      </c>
      <c r="B461" s="104" t="s">
        <v>2922</v>
      </c>
      <c r="C461" s="105">
        <v>4</v>
      </c>
      <c r="D461" s="104" t="s">
        <v>16</v>
      </c>
      <c r="E461" s="104" t="s">
        <v>2020</v>
      </c>
      <c r="F461" s="104" t="s">
        <v>238</v>
      </c>
      <c r="G461" s="104" t="s">
        <v>239</v>
      </c>
      <c r="H461" s="104" t="s">
        <v>2898</v>
      </c>
      <c r="I461" s="104" t="s">
        <v>2839</v>
      </c>
      <c r="J461" s="104" t="s">
        <v>2896</v>
      </c>
      <c r="K461" s="104" t="s">
        <v>2897</v>
      </c>
      <c r="L461" s="111" t="s">
        <v>2818</v>
      </c>
      <c r="M461" s="104" t="s">
        <v>2819</v>
      </c>
      <c r="N461" s="107">
        <v>32034651.359999999</v>
      </c>
      <c r="O461" s="107">
        <v>54000000</v>
      </c>
      <c r="P461" s="107">
        <v>45000000</v>
      </c>
      <c r="Q461" s="107">
        <v>53821493.75</v>
      </c>
      <c r="R461" s="107">
        <v>8821493.75</v>
      </c>
      <c r="S461" s="107">
        <v>19.603319444444445</v>
      </c>
      <c r="T461" s="104" t="s">
        <v>2847</v>
      </c>
    </row>
    <row r="462" spans="1:20" ht="24.75" hidden="1" customHeight="1" x14ac:dyDescent="0.25">
      <c r="A462" s="103">
        <v>43677</v>
      </c>
      <c r="B462" s="104" t="s">
        <v>2922</v>
      </c>
      <c r="C462" s="105">
        <v>4</v>
      </c>
      <c r="D462" s="104" t="s">
        <v>16</v>
      </c>
      <c r="E462" s="104" t="s">
        <v>2020</v>
      </c>
      <c r="F462" s="104" t="s">
        <v>238</v>
      </c>
      <c r="G462" s="104" t="s">
        <v>239</v>
      </c>
      <c r="H462" s="104" t="s">
        <v>2898</v>
      </c>
      <c r="I462" s="104" t="s">
        <v>2839</v>
      </c>
      <c r="J462" s="104" t="s">
        <v>2896</v>
      </c>
      <c r="K462" s="104" t="s">
        <v>2897</v>
      </c>
      <c r="L462" s="111" t="s">
        <v>2820</v>
      </c>
      <c r="M462" s="104" t="s">
        <v>2821</v>
      </c>
      <c r="N462" s="107">
        <v>362797528.49000001</v>
      </c>
      <c r="O462" s="107">
        <v>370000000</v>
      </c>
      <c r="P462" s="107">
        <v>308333333.33333331</v>
      </c>
      <c r="Q462" s="107">
        <v>310524250.76999998</v>
      </c>
      <c r="R462" s="107">
        <v>2190917.4366666665</v>
      </c>
      <c r="S462" s="107">
        <v>0.71056781729729734</v>
      </c>
      <c r="T462" s="104" t="s">
        <v>2847</v>
      </c>
    </row>
    <row r="463" spans="1:20" ht="24.75" hidden="1" customHeight="1" x14ac:dyDescent="0.25">
      <c r="A463" s="103">
        <v>43677</v>
      </c>
      <c r="B463" s="104" t="s">
        <v>2922</v>
      </c>
      <c r="C463" s="105">
        <v>4</v>
      </c>
      <c r="D463" s="104" t="s">
        <v>16</v>
      </c>
      <c r="E463" s="104" t="s">
        <v>2020</v>
      </c>
      <c r="F463" s="104" t="s">
        <v>238</v>
      </c>
      <c r="G463" s="104" t="s">
        <v>239</v>
      </c>
      <c r="H463" s="104" t="s">
        <v>2898</v>
      </c>
      <c r="I463" s="104" t="s">
        <v>2839</v>
      </c>
      <c r="J463" s="104" t="s">
        <v>2896</v>
      </c>
      <c r="K463" s="104" t="s">
        <v>2897</v>
      </c>
      <c r="L463" s="111" t="s">
        <v>2822</v>
      </c>
      <c r="M463" s="104" t="s">
        <v>2848</v>
      </c>
      <c r="N463" s="107">
        <v>84383689.319999993</v>
      </c>
      <c r="O463" s="107">
        <v>85000000</v>
      </c>
      <c r="P463" s="107">
        <v>70833333.333333328</v>
      </c>
      <c r="Q463" s="107">
        <v>70252307.269999996</v>
      </c>
      <c r="R463" s="107">
        <v>-581026.06333333335</v>
      </c>
      <c r="S463" s="107">
        <v>-0.82027208941176477</v>
      </c>
      <c r="T463" s="104" t="s">
        <v>2846</v>
      </c>
    </row>
    <row r="464" spans="1:20" ht="24.75" hidden="1" customHeight="1" x14ac:dyDescent="0.25">
      <c r="A464" s="103">
        <v>43677</v>
      </c>
      <c r="B464" s="104" t="s">
        <v>2922</v>
      </c>
      <c r="C464" s="105">
        <v>4</v>
      </c>
      <c r="D464" s="104" t="s">
        <v>16</v>
      </c>
      <c r="E464" s="104" t="s">
        <v>2020</v>
      </c>
      <c r="F464" s="104" t="s">
        <v>238</v>
      </c>
      <c r="G464" s="104" t="s">
        <v>239</v>
      </c>
      <c r="H464" s="104" t="s">
        <v>2898</v>
      </c>
      <c r="I464" s="104" t="s">
        <v>2839</v>
      </c>
      <c r="J464" s="104" t="s">
        <v>2896</v>
      </c>
      <c r="K464" s="104" t="s">
        <v>2897</v>
      </c>
      <c r="L464" s="111" t="s">
        <v>2823</v>
      </c>
      <c r="M464" s="104" t="s">
        <v>2824</v>
      </c>
      <c r="N464" s="107">
        <v>172092610.13</v>
      </c>
      <c r="O464" s="107">
        <v>182000000</v>
      </c>
      <c r="P464" s="107">
        <v>151666666.66666666</v>
      </c>
      <c r="Q464" s="107">
        <v>149785735.03</v>
      </c>
      <c r="R464" s="107">
        <v>-1880931.6366666667</v>
      </c>
      <c r="S464" s="107">
        <v>-1.2401747054945056</v>
      </c>
      <c r="T464" s="104" t="s">
        <v>2846</v>
      </c>
    </row>
    <row r="465" spans="1:20" ht="24.75" hidden="1" customHeight="1" x14ac:dyDescent="0.25">
      <c r="A465" s="103">
        <v>43677</v>
      </c>
      <c r="B465" s="104" t="s">
        <v>2922</v>
      </c>
      <c r="C465" s="105">
        <v>4</v>
      </c>
      <c r="D465" s="104" t="s">
        <v>16</v>
      </c>
      <c r="E465" s="104" t="s">
        <v>2020</v>
      </c>
      <c r="F465" s="104" t="s">
        <v>238</v>
      </c>
      <c r="G465" s="104" t="s">
        <v>239</v>
      </c>
      <c r="H465" s="104" t="s">
        <v>2898</v>
      </c>
      <c r="I465" s="104" t="s">
        <v>2839</v>
      </c>
      <c r="J465" s="104" t="s">
        <v>2896</v>
      </c>
      <c r="K465" s="104" t="s">
        <v>2897</v>
      </c>
      <c r="L465" s="111" t="s">
        <v>2825</v>
      </c>
      <c r="M465" s="104" t="s">
        <v>2826</v>
      </c>
      <c r="N465" s="107">
        <v>25640972.890000001</v>
      </c>
      <c r="O465" s="107">
        <v>25000000</v>
      </c>
      <c r="P465" s="107">
        <v>20833333.333333332</v>
      </c>
      <c r="Q465" s="107">
        <v>21651489.829999998</v>
      </c>
      <c r="R465" s="107">
        <v>818156.4966666667</v>
      </c>
      <c r="S465" s="107">
        <v>3.927151184</v>
      </c>
      <c r="T465" s="104" t="s">
        <v>2847</v>
      </c>
    </row>
    <row r="466" spans="1:20" ht="24.75" hidden="1" customHeight="1" x14ac:dyDescent="0.25">
      <c r="A466" s="103">
        <v>43677</v>
      </c>
      <c r="B466" s="104" t="s">
        <v>2922</v>
      </c>
      <c r="C466" s="105">
        <v>4</v>
      </c>
      <c r="D466" s="104" t="s">
        <v>16</v>
      </c>
      <c r="E466" s="104" t="s">
        <v>2020</v>
      </c>
      <c r="F466" s="104" t="s">
        <v>238</v>
      </c>
      <c r="G466" s="104" t="s">
        <v>239</v>
      </c>
      <c r="H466" s="104" t="s">
        <v>2898</v>
      </c>
      <c r="I466" s="104" t="s">
        <v>2839</v>
      </c>
      <c r="J466" s="104" t="s">
        <v>2896</v>
      </c>
      <c r="K466" s="104" t="s">
        <v>2897</v>
      </c>
      <c r="L466" s="111" t="s">
        <v>2827</v>
      </c>
      <c r="M466" s="104" t="s">
        <v>2828</v>
      </c>
      <c r="N466" s="107">
        <v>66738137.210000001</v>
      </c>
      <c r="O466" s="107">
        <v>95000000</v>
      </c>
      <c r="P466" s="107">
        <v>79166666.666666657</v>
      </c>
      <c r="Q466" s="107">
        <v>76457207.799999997</v>
      </c>
      <c r="R466" s="107">
        <v>-2709458.8666666667</v>
      </c>
      <c r="S466" s="107">
        <v>-3.4224743578947368</v>
      </c>
      <c r="T466" s="104" t="s">
        <v>2846</v>
      </c>
    </row>
    <row r="467" spans="1:20" ht="24.75" hidden="1" customHeight="1" x14ac:dyDescent="0.25">
      <c r="A467" s="103">
        <v>43677</v>
      </c>
      <c r="B467" s="104" t="s">
        <v>2922</v>
      </c>
      <c r="C467" s="105">
        <v>4</v>
      </c>
      <c r="D467" s="104" t="s">
        <v>16</v>
      </c>
      <c r="E467" s="104" t="s">
        <v>2020</v>
      </c>
      <c r="F467" s="104" t="s">
        <v>238</v>
      </c>
      <c r="G467" s="104" t="s">
        <v>239</v>
      </c>
      <c r="H467" s="104" t="s">
        <v>2898</v>
      </c>
      <c r="I467" s="104" t="s">
        <v>2839</v>
      </c>
      <c r="J467" s="104" t="s">
        <v>2896</v>
      </c>
      <c r="K467" s="104" t="s">
        <v>2897</v>
      </c>
      <c r="L467" s="111" t="s">
        <v>2829</v>
      </c>
      <c r="M467" s="104" t="s">
        <v>2830</v>
      </c>
      <c r="N467" s="107">
        <v>31020773.18</v>
      </c>
      <c r="O467" s="107">
        <v>34000000</v>
      </c>
      <c r="P467" s="107">
        <v>28333333.333333336</v>
      </c>
      <c r="Q467" s="107">
        <v>27725037.18</v>
      </c>
      <c r="R467" s="107">
        <v>-608296.15333333332</v>
      </c>
      <c r="S467" s="107">
        <v>-2.1469276000000002</v>
      </c>
      <c r="T467" s="104" t="s">
        <v>2846</v>
      </c>
    </row>
    <row r="468" spans="1:20" ht="24.75" hidden="1" customHeight="1" x14ac:dyDescent="0.25">
      <c r="A468" s="103">
        <v>43677</v>
      </c>
      <c r="B468" s="104" t="s">
        <v>2922</v>
      </c>
      <c r="C468" s="105">
        <v>4</v>
      </c>
      <c r="D468" s="104" t="s">
        <v>16</v>
      </c>
      <c r="E468" s="104" t="s">
        <v>2020</v>
      </c>
      <c r="F468" s="104" t="s">
        <v>238</v>
      </c>
      <c r="G468" s="104" t="s">
        <v>239</v>
      </c>
      <c r="H468" s="104" t="s">
        <v>2898</v>
      </c>
      <c r="I468" s="104" t="s">
        <v>2839</v>
      </c>
      <c r="J468" s="104" t="s">
        <v>2896</v>
      </c>
      <c r="K468" s="104" t="s">
        <v>2897</v>
      </c>
      <c r="L468" s="111" t="s">
        <v>2831</v>
      </c>
      <c r="M468" s="104" t="s">
        <v>2832</v>
      </c>
      <c r="N468" s="107">
        <v>40421494.68</v>
      </c>
      <c r="O468" s="107">
        <v>40000000</v>
      </c>
      <c r="P468" s="107">
        <v>33333333.333333332</v>
      </c>
      <c r="Q468" s="107">
        <v>30336776.559999999</v>
      </c>
      <c r="R468" s="107">
        <v>-2996556.7733333334</v>
      </c>
      <c r="S468" s="107">
        <v>-8.9896703200000001</v>
      </c>
      <c r="T468" s="104" t="s">
        <v>2846</v>
      </c>
    </row>
    <row r="469" spans="1:20" ht="24.75" hidden="1" customHeight="1" x14ac:dyDescent="0.25">
      <c r="A469" s="103">
        <v>43677</v>
      </c>
      <c r="B469" s="104" t="s">
        <v>2922</v>
      </c>
      <c r="C469" s="105">
        <v>4</v>
      </c>
      <c r="D469" s="104" t="s">
        <v>16</v>
      </c>
      <c r="E469" s="104" t="s">
        <v>2020</v>
      </c>
      <c r="F469" s="104" t="s">
        <v>238</v>
      </c>
      <c r="G469" s="104" t="s">
        <v>239</v>
      </c>
      <c r="H469" s="104" t="s">
        <v>2898</v>
      </c>
      <c r="I469" s="104" t="s">
        <v>2839</v>
      </c>
      <c r="J469" s="104" t="s">
        <v>2896</v>
      </c>
      <c r="K469" s="104" t="s">
        <v>2897</v>
      </c>
      <c r="L469" s="111" t="s">
        <v>2833</v>
      </c>
      <c r="M469" s="104" t="s">
        <v>2834</v>
      </c>
      <c r="N469" s="107">
        <v>114183916.55</v>
      </c>
      <c r="O469" s="107">
        <v>100000000</v>
      </c>
      <c r="P469" s="107">
        <v>83333333.333333328</v>
      </c>
      <c r="Q469" s="107">
        <v>85948940.5</v>
      </c>
      <c r="R469" s="107">
        <v>2615607.1666666665</v>
      </c>
      <c r="S469" s="107">
        <v>3.1387285999999999</v>
      </c>
      <c r="T469" s="104" t="s">
        <v>2847</v>
      </c>
    </row>
    <row r="470" spans="1:20" ht="24.75" hidden="1" customHeight="1" x14ac:dyDescent="0.25">
      <c r="A470" s="103">
        <v>43677</v>
      </c>
      <c r="B470" s="104" t="s">
        <v>2922</v>
      </c>
      <c r="C470" s="105">
        <v>4</v>
      </c>
      <c r="D470" s="104" t="s">
        <v>16</v>
      </c>
      <c r="E470" s="104" t="s">
        <v>2020</v>
      </c>
      <c r="F470" s="104" t="s">
        <v>238</v>
      </c>
      <c r="G470" s="104" t="s">
        <v>239</v>
      </c>
      <c r="H470" s="104" t="s">
        <v>2898</v>
      </c>
      <c r="I470" s="104" t="s">
        <v>2839</v>
      </c>
      <c r="J470" s="104" t="s">
        <v>2896</v>
      </c>
      <c r="K470" s="104" t="s">
        <v>2897</v>
      </c>
      <c r="L470" s="111" t="s">
        <v>2835</v>
      </c>
      <c r="M470" s="104" t="s">
        <v>2836</v>
      </c>
      <c r="N470" s="107">
        <v>3690237.46</v>
      </c>
      <c r="O470" s="107">
        <v>2600000</v>
      </c>
      <c r="P470" s="107">
        <v>2166666.6666666665</v>
      </c>
      <c r="Q470" s="107">
        <v>2026777.22</v>
      </c>
      <c r="R470" s="107">
        <v>-139889.44666666666</v>
      </c>
      <c r="S470" s="107">
        <v>-6.4564360000000001</v>
      </c>
      <c r="T470" s="104" t="s">
        <v>2846</v>
      </c>
    </row>
    <row r="471" spans="1:20" ht="24.75" hidden="1" customHeight="1" x14ac:dyDescent="0.25">
      <c r="A471" s="103">
        <v>43677</v>
      </c>
      <c r="B471" s="104" t="s">
        <v>2922</v>
      </c>
      <c r="C471" s="105">
        <v>4</v>
      </c>
      <c r="D471" s="104" t="s">
        <v>16</v>
      </c>
      <c r="E471" s="104" t="s">
        <v>2020</v>
      </c>
      <c r="F471" s="104" t="s">
        <v>238</v>
      </c>
      <c r="G471" s="104" t="s">
        <v>239</v>
      </c>
      <c r="H471" s="104" t="s">
        <v>2898</v>
      </c>
      <c r="I471" s="104" t="s">
        <v>2839</v>
      </c>
      <c r="J471" s="104" t="s">
        <v>2896</v>
      </c>
      <c r="K471" s="104" t="s">
        <v>2897</v>
      </c>
      <c r="L471" s="111" t="s">
        <v>2837</v>
      </c>
      <c r="M471" s="104" t="s">
        <v>2838</v>
      </c>
      <c r="N471" s="107">
        <v>38176187.32</v>
      </c>
      <c r="O471" s="107">
        <v>40500000</v>
      </c>
      <c r="P471" s="107">
        <v>33750000</v>
      </c>
      <c r="Q471" s="107">
        <v>29290156.870000001</v>
      </c>
      <c r="R471" s="107">
        <v>-4459843.13</v>
      </c>
      <c r="S471" s="107">
        <v>-13.214350014814816</v>
      </c>
      <c r="T471" s="104" t="s">
        <v>2846</v>
      </c>
    </row>
    <row r="472" spans="1:20" ht="24.75" hidden="1" customHeight="1" x14ac:dyDescent="0.25">
      <c r="A472" s="103">
        <v>43677</v>
      </c>
      <c r="B472" s="104" t="s">
        <v>2922</v>
      </c>
      <c r="C472" s="105">
        <v>4</v>
      </c>
      <c r="D472" s="104" t="s">
        <v>16</v>
      </c>
      <c r="E472" s="104" t="s">
        <v>2020</v>
      </c>
      <c r="F472" s="104" t="s">
        <v>238</v>
      </c>
      <c r="G472" s="104" t="s">
        <v>239</v>
      </c>
      <c r="H472" s="104" t="s">
        <v>2898</v>
      </c>
      <c r="I472" s="104" t="s">
        <v>2839</v>
      </c>
      <c r="J472" s="104" t="s">
        <v>2896</v>
      </c>
      <c r="K472" s="104" t="s">
        <v>2897</v>
      </c>
      <c r="L472" s="111" t="s">
        <v>2880</v>
      </c>
      <c r="M472" s="104" t="s">
        <v>2881</v>
      </c>
      <c r="N472" s="107">
        <v>117951826.23999999</v>
      </c>
      <c r="O472" s="107">
        <v>0</v>
      </c>
      <c r="P472" s="107">
        <v>0</v>
      </c>
      <c r="Q472" s="107">
        <v>816370.31</v>
      </c>
      <c r="R472" s="107">
        <v>816370.31</v>
      </c>
      <c r="S472" s="108"/>
      <c r="T472" s="104" t="s">
        <v>2847</v>
      </c>
    </row>
    <row r="473" spans="1:20" ht="24.75" hidden="1" customHeight="1" x14ac:dyDescent="0.25">
      <c r="A473" s="103">
        <v>43677</v>
      </c>
      <c r="B473" s="104" t="s">
        <v>2922</v>
      </c>
      <c r="C473" s="105">
        <v>4</v>
      </c>
      <c r="D473" s="104" t="s">
        <v>16</v>
      </c>
      <c r="E473" s="104" t="s">
        <v>2020</v>
      </c>
      <c r="F473" s="104" t="s">
        <v>238</v>
      </c>
      <c r="G473" s="104" t="s">
        <v>239</v>
      </c>
      <c r="H473" s="104" t="s">
        <v>2899</v>
      </c>
      <c r="I473" s="104" t="s">
        <v>2900</v>
      </c>
      <c r="J473" s="104" t="s">
        <v>2898</v>
      </c>
      <c r="K473" s="104" t="s">
        <v>1944</v>
      </c>
      <c r="L473" s="112" t="s">
        <v>2855</v>
      </c>
      <c r="M473" s="104" t="s">
        <v>2901</v>
      </c>
      <c r="N473" s="107">
        <v>516798798.14999998</v>
      </c>
      <c r="O473" s="107">
        <v>0</v>
      </c>
      <c r="P473" s="107">
        <v>0</v>
      </c>
      <c r="Q473" s="107">
        <v>575398764.47000027</v>
      </c>
      <c r="R473" s="107">
        <v>575398764.47000003</v>
      </c>
      <c r="S473" s="108"/>
      <c r="T473" s="104" t="s">
        <v>2846</v>
      </c>
    </row>
    <row r="474" spans="1:20" ht="24.75" hidden="1" customHeight="1" x14ac:dyDescent="0.25">
      <c r="A474" s="103">
        <v>43677</v>
      </c>
      <c r="B474" s="104" t="s">
        <v>2922</v>
      </c>
      <c r="C474" s="105">
        <v>4</v>
      </c>
      <c r="D474" s="104" t="s">
        <v>16</v>
      </c>
      <c r="E474" s="104" t="s">
        <v>2020</v>
      </c>
      <c r="F474" s="104" t="s">
        <v>238</v>
      </c>
      <c r="G474" s="104" t="s">
        <v>239</v>
      </c>
      <c r="H474" s="104" t="s">
        <v>2902</v>
      </c>
      <c r="I474" s="104" t="s">
        <v>2903</v>
      </c>
      <c r="J474" s="104" t="s">
        <v>2904</v>
      </c>
      <c r="K474" s="104" t="s">
        <v>1944</v>
      </c>
      <c r="L474" s="112" t="s">
        <v>2856</v>
      </c>
      <c r="M474" s="104" t="s">
        <v>2905</v>
      </c>
      <c r="N474" s="107">
        <v>431395161.13</v>
      </c>
      <c r="O474" s="107">
        <v>0</v>
      </c>
      <c r="P474" s="107">
        <v>0</v>
      </c>
      <c r="Q474" s="107">
        <v>409173361.38</v>
      </c>
      <c r="R474" s="107">
        <v>409173361.38</v>
      </c>
      <c r="S474" s="108"/>
      <c r="T474" s="104" t="s">
        <v>2846</v>
      </c>
    </row>
    <row r="475" spans="1:20" ht="24.75" hidden="1" customHeight="1" x14ac:dyDescent="0.25">
      <c r="A475" s="103">
        <v>43677</v>
      </c>
      <c r="B475" s="104" t="s">
        <v>2922</v>
      </c>
      <c r="C475" s="105">
        <v>4</v>
      </c>
      <c r="D475" s="104" t="s">
        <v>16</v>
      </c>
      <c r="E475" s="104" t="s">
        <v>2020</v>
      </c>
      <c r="F475" s="104" t="s">
        <v>238</v>
      </c>
      <c r="G475" s="104" t="s">
        <v>239</v>
      </c>
      <c r="H475" s="104" t="s">
        <v>2902</v>
      </c>
      <c r="I475" s="104" t="s">
        <v>2903</v>
      </c>
      <c r="J475" s="104" t="s">
        <v>2904</v>
      </c>
      <c r="K475" s="104" t="s">
        <v>1944</v>
      </c>
      <c r="L475" s="112" t="s">
        <v>2857</v>
      </c>
      <c r="M475" s="104" t="s">
        <v>2906</v>
      </c>
      <c r="N475" s="107">
        <v>-219465427.25999999</v>
      </c>
      <c r="O475" s="107">
        <v>0</v>
      </c>
      <c r="P475" s="107">
        <v>0</v>
      </c>
      <c r="Q475" s="107">
        <v>-225832771.79999998</v>
      </c>
      <c r="R475" s="107">
        <v>-225832771.80000001</v>
      </c>
      <c r="S475" s="108"/>
      <c r="T475" s="104" t="s">
        <v>2846</v>
      </c>
    </row>
  </sheetData>
  <autoFilter ref="A1:V475">
    <filterColumn colId="5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ID</vt:lpstr>
      <vt:lpstr>Planfin_ก.ค.62</vt:lpstr>
      <vt:lpstr>EBITDA</vt:lpstr>
      <vt:lpstr>นำเสนอ</vt:lpstr>
      <vt:lpstr>Sheet1</vt:lpstr>
      <vt:lpstr>Data</vt:lpstr>
      <vt:lpstr>EBITDA!Print_Area</vt:lpstr>
      <vt:lpstr>นำเสนอ!Print_Area</vt:lpstr>
      <vt:lpstr>Planfin_ก.ค.62!Print_Titles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IT</cp:lastModifiedBy>
  <cp:lastPrinted>2019-08-16T03:49:56Z</cp:lastPrinted>
  <dcterms:created xsi:type="dcterms:W3CDTF">2012-02-03T03:32:18Z</dcterms:created>
  <dcterms:modified xsi:type="dcterms:W3CDTF">2020-01-31T08:17:03Z</dcterms:modified>
</cp:coreProperties>
</file>